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0CA02A68-26D6-40B7-A5CD-0AC2296D06B3}" xr6:coauthVersionLast="37" xr6:coauthVersionMax="37" xr10:uidLastSave="{00000000-0000-0000-0000-000000000000}"/>
  <bookViews>
    <workbookView xWindow="0" yWindow="0" windowWidth="21570" windowHeight="6495" activeTab="6" xr2:uid="{00000000-000D-0000-FFFF-FFFF00000000}"/>
  </bookViews>
  <sheets>
    <sheet name="дс 6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Area" localSheetId="4">Лист5!$A$1:$CF$62</definedName>
    <definedName name="_xlnm.Print_Area" localSheetId="5">Лист6!$A$1:$CB$52</definedName>
  </definedNames>
  <calcPr calcId="179021"/>
</workbook>
</file>

<file path=xl/calcChain.xml><?xml version="1.0" encoding="utf-8"?>
<calcChain xmlns="http://schemas.openxmlformats.org/spreadsheetml/2006/main">
  <c r="BN55" i="7" l="1"/>
  <c r="BN41" i="7"/>
  <c r="BQ33" i="4"/>
  <c r="F16" i="2"/>
  <c r="E116" i="1"/>
  <c r="E100" i="1"/>
  <c r="E77" i="1"/>
  <c r="E70" i="1"/>
  <c r="E34" i="1"/>
  <c r="BN53" i="7"/>
  <c r="E71" i="1"/>
  <c r="BN36" i="7"/>
  <c r="BN31" i="7"/>
  <c r="BP41" i="6"/>
  <c r="BP40" i="6"/>
  <c r="BP38" i="6"/>
  <c r="BP37" i="6"/>
  <c r="BP14" i="6"/>
  <c r="F55" i="1"/>
  <c r="F54" i="1" s="1"/>
  <c r="H16" i="2"/>
  <c r="G116" i="1"/>
  <c r="G110" i="1" s="1"/>
  <c r="F77" i="1"/>
  <c r="F70" i="1"/>
  <c r="G50" i="1"/>
  <c r="F50" i="1"/>
  <c r="E50" i="1"/>
  <c r="BN29" i="7"/>
  <c r="BN7" i="7"/>
  <c r="F110" i="1"/>
  <c r="F57" i="1"/>
  <c r="BP42" i="6"/>
  <c r="BN61" i="7" l="1"/>
  <c r="E54" i="1" l="1"/>
  <c r="BN44" i="7"/>
  <c r="E110" i="1" l="1"/>
  <c r="BN21" i="7" l="1"/>
  <c r="C2" i="2"/>
  <c r="BE51" i="4"/>
  <c r="BQ51" i="4" s="1"/>
  <c r="BE45" i="4"/>
  <c r="BQ45" i="4" s="1"/>
  <c r="BE40" i="4"/>
  <c r="BQ40" i="4" s="1"/>
  <c r="BQ32" i="4"/>
  <c r="BP21" i="4"/>
  <c r="A7" i="3"/>
  <c r="BQ38" i="4" l="1"/>
  <c r="BQ53" i="4"/>
  <c r="AG25" i="3"/>
  <c r="CV25" i="3" s="1"/>
  <c r="AG24" i="3" l="1"/>
  <c r="CV24" i="3" s="1"/>
  <c r="AG23" i="3"/>
  <c r="CV23" i="3" s="1"/>
  <c r="BP17" i="6"/>
  <c r="H24" i="2"/>
  <c r="G24" i="2"/>
  <c r="F24" i="2"/>
  <c r="I21" i="2"/>
  <c r="I20" i="2" s="1"/>
  <c r="H21" i="2"/>
  <c r="H20" i="2" s="1"/>
  <c r="G21" i="2"/>
  <c r="F21" i="2"/>
  <c r="G20" i="2"/>
  <c r="I17" i="2"/>
  <c r="H17" i="2"/>
  <c r="G17" i="2"/>
  <c r="F17" i="2"/>
  <c r="H14" i="2"/>
  <c r="G14" i="2"/>
  <c r="F14" i="2"/>
  <c r="G129" i="1"/>
  <c r="F129" i="1"/>
  <c r="E129" i="1"/>
  <c r="G125" i="1"/>
  <c r="F125" i="1"/>
  <c r="E125" i="1"/>
  <c r="H118" i="1"/>
  <c r="G118" i="1"/>
  <c r="F118" i="1"/>
  <c r="E118" i="1"/>
  <c r="H110" i="1"/>
  <c r="G107" i="1"/>
  <c r="F107" i="1"/>
  <c r="E107" i="1"/>
  <c r="G101" i="1"/>
  <c r="F101" i="1"/>
  <c r="E101" i="1"/>
  <c r="G95" i="1"/>
  <c r="F95" i="1"/>
  <c r="E95" i="1"/>
  <c r="G81" i="1"/>
  <c r="G80" i="1" s="1"/>
  <c r="F81" i="1"/>
  <c r="F80" i="1" s="1"/>
  <c r="E81" i="1"/>
  <c r="E80" i="1" s="1"/>
  <c r="G75" i="1"/>
  <c r="G68" i="1" s="1"/>
  <c r="F75" i="1"/>
  <c r="E75" i="1"/>
  <c r="E68" i="1" s="1"/>
  <c r="F68" i="1"/>
  <c r="H65" i="1"/>
  <c r="G65" i="1"/>
  <c r="F65" i="1"/>
  <c r="E65" i="1"/>
  <c r="H61" i="1"/>
  <c r="G61" i="1"/>
  <c r="F61" i="1"/>
  <c r="E61" i="1"/>
  <c r="E57" i="1"/>
  <c r="H41" i="1"/>
  <c r="H40" i="1" s="1"/>
  <c r="G41" i="1"/>
  <c r="G40" i="1" s="1"/>
  <c r="G36" i="1" s="1"/>
  <c r="F41" i="1"/>
  <c r="F40" i="1" s="1"/>
  <c r="F36" i="1" s="1"/>
  <c r="E41" i="1"/>
  <c r="E40" i="1" s="1"/>
  <c r="E36" i="1" s="1"/>
  <c r="H37" i="1"/>
  <c r="G37" i="1"/>
  <c r="F37" i="1"/>
  <c r="E37" i="1"/>
  <c r="F13" i="2" l="1"/>
  <c r="F31" i="2" s="1"/>
  <c r="F33" i="2" s="1"/>
  <c r="G13" i="2"/>
  <c r="G31" i="2" s="1"/>
  <c r="G33" i="2" s="1"/>
  <c r="E67" i="1"/>
  <c r="E35" i="1"/>
  <c r="H13" i="2"/>
  <c r="I29" i="2"/>
  <c r="I27" i="2" s="1"/>
  <c r="G67" i="1"/>
  <c r="F67" i="1"/>
  <c r="CV26" i="3"/>
  <c r="BJ33" i="5"/>
  <c r="G9" i="2" l="1"/>
  <c r="F9" i="2"/>
  <c r="H31" i="2"/>
  <c r="H33" i="2" s="1"/>
  <c r="H9" i="2"/>
</calcChain>
</file>

<file path=xl/sharedStrings.xml><?xml version="1.0" encoding="utf-8"?>
<sst xmlns="http://schemas.openxmlformats.org/spreadsheetml/2006/main" count="806" uniqueCount="519">
  <si>
    <t>Утверждаю</t>
  </si>
  <si>
    <t>(наименование должности уполномоченного лица)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</si>
  <si>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</si>
  <si>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</si>
  <si>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</si>
  <si>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</si>
  <si>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</si>
  <si>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</si>
  <si>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</si>
  <si>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</si>
  <si>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</si>
  <si>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</si>
  <si>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</si>
  <si>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</si>
  <si>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</si>
  <si>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</t>
  </si>
  <si>
    <t>Код по</t>
  </si>
  <si>
    <t>Аналити-</t>
  </si>
  <si>
    <t>Сумма</t>
  </si>
  <si>
    <t>строки</t>
  </si>
  <si>
    <t>бюджетной</t>
  </si>
  <si>
    <t>ческий</t>
  </si>
  <si>
    <t>за пре-</t>
  </si>
  <si>
    <t>класси-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</si>
  <si>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</si>
  <si>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текущий</t>
  </si>
  <si>
    <t>первый</t>
  </si>
  <si>
    <t>второй</t>
  </si>
  <si>
    <t>делами</t>
  </si>
  <si>
    <t>фикации</t>
  </si>
  <si>
    <t>финан-</t>
  </si>
  <si>
    <t>год</t>
  </si>
  <si>
    <t>планового</t>
  </si>
  <si>
    <t>Российской</t>
  </si>
  <si>
    <t>совый</t>
  </si>
  <si>
    <t>периода</t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</si>
  <si>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</si>
  <si>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0001</t>
  </si>
  <si>
    <t>х</t>
  </si>
  <si>
    <t>0002</t>
  </si>
  <si>
    <t>Доходы, всего:</t>
  </si>
  <si>
    <t>1000</t>
  </si>
  <si>
    <t>в том числе:</t>
  </si>
  <si>
    <t>1100</t>
  </si>
  <si>
    <t>120</t>
  </si>
  <si>
    <t>доходы от собственности, всего</t>
  </si>
  <si>
    <t>1110</t>
  </si>
  <si>
    <t>доходы от оказания услуг, работ, компенсации затрат учреждений, всего</t>
  </si>
  <si>
    <t>1200</t>
  </si>
  <si>
    <t>130</t>
  </si>
  <si>
    <t>1210</t>
  </si>
  <si>
    <t xml:space="preserve">субсидии на финансовое обеспечение выполнения </t>
  </si>
  <si>
    <t>муниципального задания за счет средств бюджета публично-правового</t>
  </si>
  <si>
    <t>образования, создавшего учреждение</t>
  </si>
  <si>
    <t>средства, поступающие из субъектов РФ</t>
  </si>
  <si>
    <t>субсидии на финансовое обеспечение выполнения государственного задания</t>
  </si>
  <si>
    <t>1220</t>
  </si>
  <si>
    <t>за счет средств бюджета Федерального фонда обязательного медицинского</t>
  </si>
  <si>
    <t>страхования</t>
  </si>
  <si>
    <t>доходы от приносящей доход деятельности,  всего</t>
  </si>
  <si>
    <t>1230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</si>
  <si>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</si>
  <si>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</si>
  <si>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</si>
  <si>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</si>
  <si>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</si>
  <si>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</si>
  <si>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</si>
  <si>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</si>
  <si>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</si>
  <si>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</si>
  <si>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</si>
  <si>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</si>
  <si>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доходы от операций с активами, всего</t>
  </si>
  <si>
    <t>1900</t>
  </si>
  <si>
    <t>440</t>
  </si>
  <si>
    <t>1980</t>
  </si>
  <si>
    <t>из них:</t>
  </si>
  <si>
    <t>1981</t>
  </si>
  <si>
    <t>510</t>
  </si>
  <si>
    <t>Расходы, всего:</t>
  </si>
  <si>
    <t>2000</t>
  </si>
  <si>
    <t>2100</t>
  </si>
  <si>
    <t>на выплаты персоналу, всего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</si>
  <si>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</si>
  <si>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</si>
  <si>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</si>
  <si>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</si>
  <si>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</si>
  <si>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</si>
  <si>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</t>
  </si>
  <si>
    <t>2130</t>
  </si>
  <si>
    <t>113</t>
  </si>
  <si>
    <t>для выполнения отдельных полномочий</t>
  </si>
  <si>
    <t>взносы по обязательному социальному страхованию на выплаты по оплате</t>
  </si>
  <si>
    <t>2140</t>
  </si>
  <si>
    <t>119</t>
  </si>
  <si>
    <t>труда работников и иные выплаты работникам учреждений, всего</t>
  </si>
  <si>
    <t>2141</t>
  </si>
  <si>
    <t>на выплаты по оплате труда</t>
  </si>
  <si>
    <t>на иные выплаты работникам</t>
  </si>
  <si>
    <t>2142</t>
  </si>
  <si>
    <t>социальные и иные выплаты населению, всего</t>
  </si>
  <si>
    <t>2200</t>
  </si>
  <si>
    <t>300</t>
  </si>
  <si>
    <t>2210</t>
  </si>
  <si>
    <t>320</t>
  </si>
  <si>
    <t>социальные выплаты гражданам, кроме публичных нормативных</t>
  </si>
  <si>
    <t>социальных выплат</t>
  </si>
  <si>
    <t>2211</t>
  </si>
  <si>
    <t>321</t>
  </si>
  <si>
    <t>пособия, компенсации и иные социальные выплаты гражданам,</t>
  </si>
  <si>
    <t>кроме публичных нормативных обязательств</t>
  </si>
  <si>
    <t>выплата стипендий, осуществление иных расходов на социальную поддержку</t>
  </si>
  <si>
    <t>2220</t>
  </si>
  <si>
    <t>340</t>
  </si>
  <si>
    <t>обучающихся за счет средств стипендиального фонда</t>
  </si>
  <si>
    <t>на премирование физических лиц за достижения в области культуры,</t>
  </si>
  <si>
    <t>2230</t>
  </si>
  <si>
    <t>350</t>
  </si>
  <si>
    <t>искусства, образования, науки и техники, а также на предоставление грантов</t>
  </si>
  <si>
    <t>с целью поддержки проектов в области науки, культуры и искусства</t>
  </si>
  <si>
    <t>социальное обеспечение детей-сирот и детей, оставшихся без попечения</t>
  </si>
  <si>
    <t>2240</t>
  </si>
  <si>
    <t>360</t>
  </si>
  <si>
    <t>родителей</t>
  </si>
  <si>
    <t>уплата налогов, сборов и иных платежей, всего</t>
  </si>
  <si>
    <t>2300</t>
  </si>
  <si>
    <t>850</t>
  </si>
  <si>
    <t>2310</t>
  </si>
  <si>
    <t>851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</si>
  <si>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</si>
  <si>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</si>
  <si>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2320</t>
  </si>
  <si>
    <t>852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</si>
  <si>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</si>
  <si>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</si>
  <si>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</si>
  <si>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</si>
  <si>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</si>
  <si>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</si>
  <si>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2410</t>
  </si>
  <si>
    <t>810</t>
  </si>
  <si>
    <t>гранты, предоставляемые другим организациям и физическим лицам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</si>
  <si>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</si>
  <si>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</si>
  <si>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</si>
  <si>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</t>
  </si>
  <si>
    <t>2430</t>
  </si>
  <si>
    <t>863</t>
  </si>
  <si>
    <t>иностранных государств и международными организациями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</si>
  <si>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</si>
  <si>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</si>
  <si>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</t>
  </si>
  <si>
    <t>2520</t>
  </si>
  <si>
    <t>831</t>
  </si>
  <si>
    <t>по возмещению вреда, причиненного в результате деятельности учреждения</t>
  </si>
  <si>
    <t>2600</t>
  </si>
  <si>
    <t>2610</t>
  </si>
  <si>
    <t>241</t>
  </si>
  <si>
    <t>закупку научно-исследовательских и опытно-конструкторских работ</t>
  </si>
  <si>
    <t>закупку товаров, работ, услуг в сфере информационно-коммуникационных</t>
  </si>
  <si>
    <t>2620</t>
  </si>
  <si>
    <t>242</t>
  </si>
  <si>
    <t>технологий</t>
  </si>
  <si>
    <t>2630</t>
  </si>
  <si>
    <t>243</t>
  </si>
  <si>
    <t>2640</t>
  </si>
  <si>
    <t>244</t>
  </si>
  <si>
    <t>капитальные вложения в объекты государственной (муниципальной)</t>
  </si>
  <si>
    <t>2650</t>
  </si>
  <si>
    <t>400</t>
  </si>
  <si>
    <t>собственности, всего</t>
  </si>
  <si>
    <t>2651</t>
  </si>
  <si>
    <t>406</t>
  </si>
  <si>
    <t>приобретение объектов недвижимого имущества государственными</t>
  </si>
  <si>
    <t>(муниципальными) учреждениями</t>
  </si>
  <si>
    <t>строительство (реконструкция) объектов недвижимого имущества</t>
  </si>
  <si>
    <t>2652</t>
  </si>
  <si>
    <t>407</t>
  </si>
  <si>
    <t>государственными (муниципальными) учреждениями</t>
  </si>
  <si>
    <t>3000</t>
  </si>
  <si>
    <t>100</t>
  </si>
  <si>
    <t>3010</t>
  </si>
  <si>
    <t>3020</t>
  </si>
  <si>
    <t>3030</t>
  </si>
  <si>
    <t>4000</t>
  </si>
  <si>
    <t>4010</t>
  </si>
  <si>
    <t>610</t>
  </si>
  <si>
    <r>
      <t>Раздел 2. Сведения по выплатам на закупки товаров, работ, услуг</t>
    </r>
    <r>
      <rPr>
        <b/>
        <vertAlign val="superscript"/>
        <sz val="10"/>
        <rFont val="Times New Roman"/>
        <family val="1"/>
        <charset val="204"/>
      </rPr>
      <t>10</t>
    </r>
  </si>
  <si>
    <t>№</t>
  </si>
  <si>
    <t>Коды</t>
  </si>
  <si>
    <t>Год</t>
  </si>
  <si>
    <t>п/п</t>
  </si>
  <si>
    <t>строк</t>
  </si>
  <si>
    <t>начала</t>
  </si>
  <si>
    <t>закупки</t>
  </si>
  <si>
    <t>(текущий</t>
  </si>
  <si>
    <t>(первый год</t>
  </si>
  <si>
    <t>(второй год</t>
  </si>
  <si>
    <t>финансовый</t>
  </si>
  <si>
    <t>год)</t>
  </si>
  <si>
    <t>периода)</t>
  </si>
  <si>
    <t>1</t>
  </si>
  <si>
    <r>
      <t>Выплаты на закупку товаров, работ, услуг, всего</t>
    </r>
    <r>
      <rPr>
        <b/>
        <vertAlign val="superscript"/>
        <sz val="10"/>
        <rFont val="Times New Roman"/>
        <family val="1"/>
        <charset val="204"/>
      </rPr>
      <t>11</t>
    </r>
  </si>
  <si>
    <t>26000</t>
  </si>
  <si>
    <t>1.1.</t>
  </si>
  <si>
    <t>26100</t>
  </si>
  <si>
    <t>1.2.</t>
  </si>
  <si>
    <t>26200</t>
  </si>
  <si>
    <t>1.3.</t>
  </si>
  <si>
    <t>26300</t>
  </si>
  <si>
    <t>1.4.</t>
  </si>
  <si>
    <t>26400</t>
  </si>
  <si>
    <t>1.4.1.</t>
  </si>
  <si>
    <t>26410</t>
  </si>
  <si>
    <t>1.4.1.1.</t>
  </si>
  <si>
    <t>26411</t>
  </si>
  <si>
    <t>в соответствии с Федеральным законом № 44-ФЗ</t>
  </si>
  <si>
    <t>1.4.1.2.</t>
  </si>
  <si>
    <r>
      <t>в соответствии с Федеральным законом № 223-ФЗ</t>
    </r>
    <r>
      <rPr>
        <vertAlign val="superscript"/>
        <sz val="10"/>
        <rFont val="Times New Roman"/>
        <family val="1"/>
        <charset val="204"/>
      </rPr>
      <t>14</t>
    </r>
  </si>
  <si>
    <t>26412</t>
  </si>
  <si>
    <t>1.4.2.</t>
  </si>
  <si>
    <t>26420</t>
  </si>
  <si>
    <t>1.4.2.1.</t>
  </si>
  <si>
    <t>26421</t>
  </si>
  <si>
    <t>1.4.2.2.</t>
  </si>
  <si>
    <t>26422</t>
  </si>
  <si>
    <t>1.4.3.</t>
  </si>
  <si>
    <r>
      <t>за счет субсидий, предоставляемых на осуществление капитальных вложений</t>
    </r>
    <r>
      <rPr>
        <vertAlign val="superscript"/>
        <sz val="10"/>
        <rFont val="Times New Roman"/>
        <family val="1"/>
        <charset val="204"/>
      </rPr>
      <t>15</t>
    </r>
  </si>
  <si>
    <t>26430</t>
  </si>
  <si>
    <t>1.4.4.</t>
  </si>
  <si>
    <t>26440</t>
  </si>
  <si>
    <t>1.4.4.1.</t>
  </si>
  <si>
    <t>26441</t>
  </si>
  <si>
    <t>1.4.4.2.</t>
  </si>
  <si>
    <t>26442</t>
  </si>
  <si>
    <t>1.4.5.</t>
  </si>
  <si>
    <t>26450</t>
  </si>
  <si>
    <t>1.4.5.1.</t>
  </si>
  <si>
    <t>26451</t>
  </si>
  <si>
    <t>1.4.5.2.</t>
  </si>
  <si>
    <t>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</si>
  <si>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</si>
  <si>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</si>
  <si>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</t>
  </si>
  <si>
    <t>26500</t>
  </si>
  <si>
    <r>
      <t>в соответствии с Федеральным законом № 44-ФЗ, по соответствующему году закупки</t>
    </r>
    <r>
      <rPr>
        <vertAlign val="superscript"/>
        <sz val="10"/>
        <rFont val="Times New Roman"/>
        <family val="1"/>
        <charset val="204"/>
      </rPr>
      <t>16</t>
    </r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</si>
  <si>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</si>
  <si>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</si>
  <si>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</si>
  <si>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</t>
  </si>
  <si>
    <t>26600</t>
  </si>
  <si>
    <t>в соответствии с Федеральным законом № 223-ФЗ, по соответствующему году закупки</t>
  </si>
  <si>
    <t>26610</t>
  </si>
  <si>
    <t>СОГЛАСОВАНО</t>
  </si>
  <si>
    <t>в том числе: по контрактам (договорам), заключенным до начала текущего финансового года без применения норм Федерального закона от 5 апреля 2013 г. № 44-ФЗ «О контрактной системе в сфере закупок товаров, работ, услуг для обеспечения государственных и муниципальных нужд» (Собрание законодательства Российской Федерации, 2013, № 14, ст. 1652; 2018, № 32, ст. 5104) (далее — Федеральный закон № 44-ФЗ) и Федерального закона от 18 июля 2011 г. № 223-ФЗ «О закупках товаров, работ, услуг отдельными видами юридических лиц» (Собрание законодательства Российской Федерации, 2011, № 30, ст. 4571; 2018, № 32, ст. 5135) (далее — Федеральный закон № 223-ФЗ)12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</si>
  <si>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223-ФЗ12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</si>
  <si>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223-ФЗ13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</si>
  <si>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223-ФЗ13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</si>
  <si>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</si>
  <si>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в том числе: в соответствии с Федеральным законом № 44-ФЗ</t>
  </si>
  <si>
    <t>за счет субсидий, предоставляемых в соответствии с абзацем вторым пункта 1 статьи 78.1 Бюджетного кодекса Российской Федерации, в том числе:</t>
  </si>
  <si>
    <t>за счет средств обязательного медицинского страхования, в том числе:</t>
  </si>
  <si>
    <t>за счет прочих источников финансового обеспечения, в том числе:</t>
  </si>
  <si>
    <t>закупку товаров, работ, услуг в целях капитального ремонта государственного (муниципального) имущества</t>
  </si>
  <si>
    <t>в том числе: налог на прибыль8</t>
  </si>
  <si>
    <t>из них: возврат в бюджет средств субсидии</t>
  </si>
  <si>
    <t>из них: увеличение остатков денежных средств за счет возврата дебиторской задолженности прошлых лет</t>
  </si>
  <si>
    <t xml:space="preserve">прочую закупку товаров, работ и услуг, </t>
  </si>
  <si>
    <t>1520</t>
  </si>
  <si>
    <t>субсидии на осуществление капитальных вложений</t>
  </si>
  <si>
    <t>(наименование должности уполномоченного лица органа-учредителя)</t>
  </si>
  <si>
    <t>(подпись)                                                                (расшифровка подписи)</t>
  </si>
  <si>
    <t>Администрация муниципального образования Кореновский район</t>
  </si>
  <si>
    <t>233501001</t>
  </si>
  <si>
    <t>на</t>
  </si>
  <si>
    <t xml:space="preserve">Исполнитель                                                          </t>
  </si>
  <si>
    <t>(подпись)                 (расшифровка подписи)</t>
  </si>
  <si>
    <t>____________             И.В.Дулкарян</t>
  </si>
  <si>
    <t xml:space="preserve">Главный бухгалтер МКУ "ЦБ УО и К"             </t>
  </si>
  <si>
    <t xml:space="preserve">                                                                                                                            </t>
  </si>
  <si>
    <t xml:space="preserve">       4-13-61                                                                                                      </t>
  </si>
  <si>
    <t xml:space="preserve">                     (подпись)                                 (расшифровка подписи)</t>
  </si>
  <si>
    <t>03300640</t>
  </si>
  <si>
    <r>
      <t>Остаток средств на начало текущего финансового года</t>
    </r>
    <r>
      <rPr>
        <vertAlign val="superscript"/>
        <sz val="9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</si>
  <si>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9"/>
        <rFont val="Times New Roman"/>
        <family val="1"/>
        <charset val="204"/>
      </rPr>
      <t>5</t>
    </r>
  </si>
  <si>
    <t>131</t>
  </si>
  <si>
    <t>151</t>
  </si>
  <si>
    <r>
      <t>прочие поступления, всего</t>
    </r>
    <r>
      <rPr>
        <vertAlign val="superscript"/>
        <sz val="9"/>
        <rFont val="Times New Roman"/>
        <family val="1"/>
        <charset val="204"/>
      </rPr>
      <t>6</t>
    </r>
  </si>
  <si>
    <t>211</t>
  </si>
  <si>
    <t>266</t>
  </si>
  <si>
    <t>213</t>
  </si>
  <si>
    <t>x</t>
  </si>
  <si>
    <t>291</t>
  </si>
  <si>
    <r>
      <t>расходы на закупку товаров, работ, услуг, всего</t>
    </r>
    <r>
      <rPr>
        <vertAlign val="superscript"/>
        <sz val="9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</si>
  <si>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9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</si>
  <si>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9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</si>
  <si>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9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</si>
  <si>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9"/>
        <rFont val="Times New Roman"/>
        <family val="1"/>
        <charset val="204"/>
      </rPr>
      <t>9</t>
    </r>
  </si>
  <si>
    <t>Приложение № 2</t>
  </si>
  <si>
    <t>к Порядку составления, утверждения и ведения плана финансово-хозяйственной</t>
  </si>
  <si>
    <t>деятельности бюджетных и автономных учреждений</t>
  </si>
  <si>
    <t>Расчеты (обоснования) к плану финансово-хозяйственной деятельности государственного (муниципального) учреждения</t>
  </si>
  <si>
    <t>1. Расчеты (обоснования) выплат персоналу (строка 210)</t>
  </si>
  <si>
    <t>Код видов расходов</t>
  </si>
  <si>
    <t>Источник финансового обеспечения</t>
  </si>
  <si>
    <t>субсидии на финансовое обеспечение выполнения муниципального задания за счет средств бюджета публично-правовогообразования, создавшего учреждение, целевые субсидии, за счет прочих источников финансового обеспечения</t>
  </si>
  <si>
    <t>1.1. Расчеты (обоснования) расходов на оплату труда</t>
  </si>
  <si>
    <t>Должность,</t>
  </si>
  <si>
    <t>Установленная</t>
  </si>
  <si>
    <t>Среднемесячный размер оплаты труда на одного работника, руб.</t>
  </si>
  <si>
    <t>Ежемесячная</t>
  </si>
  <si>
    <t>Фонд оплаты</t>
  </si>
  <si>
    <t>группа</t>
  </si>
  <si>
    <t>численность,</t>
  </si>
  <si>
    <t>всего</t>
  </si>
  <si>
    <t>надбавка к</t>
  </si>
  <si>
    <t>труда в год, руб.</t>
  </si>
  <si>
    <t>должностей</t>
  </si>
  <si>
    <t>единиц</t>
  </si>
  <si>
    <t>по</t>
  </si>
  <si>
    <t>по выплатам</t>
  </si>
  <si>
    <t>должностному</t>
  </si>
  <si>
    <t>(гр. 3×гр. 4×</t>
  </si>
  <si>
    <t>компенсационного</t>
  </si>
  <si>
    <t>стимулирующего</t>
  </si>
  <si>
    <t>окладу, %</t>
  </si>
  <si>
    <t>(1+гр. 8/100)</t>
  </si>
  <si>
    <t>окладу</t>
  </si>
  <si>
    <t>характера</t>
  </si>
  <si>
    <t>Итого: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</si>
  <si>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</si>
  <si>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</si>
  <si>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</t>
  </si>
  <si>
    <t>Количество</t>
  </si>
  <si>
    <t>Сумма, руб.</t>
  </si>
  <si>
    <t>выплаты на одного</t>
  </si>
  <si>
    <t>работников,</t>
  </si>
  <si>
    <t>дней</t>
  </si>
  <si>
    <t>(гр. 3×гр. 4×гр.5)</t>
  </si>
  <si>
    <t>работника в день,</t>
  </si>
  <si>
    <t>чел.</t>
  </si>
  <si>
    <t>руб.</t>
  </si>
  <si>
    <t>1.3. Расчеты (обоснования) выплат персоналу по уходу за ребенком</t>
  </si>
  <si>
    <t>Численность</t>
  </si>
  <si>
    <t>Размер</t>
  </si>
  <si>
    <t>выплат в год</t>
  </si>
  <si>
    <t>выплаты</t>
  </si>
  <si>
    <t>получающих</t>
  </si>
  <si>
    <t>на одного</t>
  </si>
  <si>
    <t>(пособия)</t>
  </si>
  <si>
    <t>пособие</t>
  </si>
  <si>
    <t>работника</t>
  </si>
  <si>
    <t>в месяц, руб.</t>
  </si>
  <si>
    <t>1.4. Расчеты (обоснования) страховых взносов на обязательное страхование в Пенсионный</t>
  </si>
  <si>
    <t>фонд Российской Федерации, в Фонд социального страхования Российской Федерации,</t>
  </si>
  <si>
    <t>в Федеральный фонд обязательного медицинского страхования</t>
  </si>
  <si>
    <t>Наименование государственного внебюджетного фонда</t>
  </si>
  <si>
    <t>Размер базы</t>
  </si>
  <si>
    <t>Сумма взноса,</t>
  </si>
  <si>
    <t>для начисления</t>
  </si>
  <si>
    <t>страховых</t>
  </si>
  <si>
    <t>взносов, руб.</t>
  </si>
  <si>
    <t>Страховые взносы в Пенсионный фонд Российской Федерации, всего</t>
  </si>
  <si>
    <t>по ставке 22,0 %</t>
  </si>
  <si>
    <t>по ставке 10,0 %</t>
  </si>
  <si>
    <t>с применением пониженных тарифов взносов в Пенсионный фонд</t>
  </si>
  <si>
    <t>Российской Федерации для отдельных категорий плательщиков</t>
  </si>
  <si>
    <t>Страховые взносы в Фонд социального страхования Российской</t>
  </si>
  <si>
    <t>Федерации, всего</t>
  </si>
  <si>
    <t>2.1.</t>
  </si>
  <si>
    <t xml:space="preserve">обязательное социальное страхование на случай временной </t>
  </si>
  <si>
    <t>нетрудоспособности и в связи с материнством по ставке 2,9 %</t>
  </si>
  <si>
    <t>2.2.</t>
  </si>
  <si>
    <t>с применением ставки взносов в Фонд социального страхования</t>
  </si>
  <si>
    <t>Российской Федерации по ставке 0,0 %</t>
  </si>
  <si>
    <t>2.3.</t>
  </si>
  <si>
    <t>обязательное социальное страхование от несчастных случаев</t>
  </si>
  <si>
    <t>на производстве и профессиональных заболеваний по ставке 0,2 %</t>
  </si>
  <si>
    <t>2.4.</t>
  </si>
  <si>
    <r>
      <t>на производстве и профессиональных заболеваний по ставке 0,_ %</t>
    </r>
    <r>
      <rPr>
        <vertAlign val="superscript"/>
        <sz val="10"/>
        <rFont val="Times New Roman"/>
        <family val="1"/>
        <charset val="204"/>
      </rPr>
      <t>*</t>
    </r>
  </si>
  <si>
    <t>2.5.</t>
  </si>
  <si>
    <t>Страховые взносы в Федеральный фонд обязательного медицинского</t>
  </si>
  <si>
    <t>страхования, всего (по ставке 5,1 %)</t>
  </si>
  <si>
    <t>* Указываются страховые тарифы, дифференцированные по классам профессионального риска, установленные Федеральным законом от 22 декабря 2005 г. № 179-ФЗ «О страховых тарифах на обязательное социальное страхование от несчастных случаев на производстве и профессиональных заболеваний на 2006 год» (Собрание законодательства Российской Федерации, 2005, № 52, ст. 5592; 2015, № 51, ст.7233).</t>
  </si>
  <si>
    <t>2. Расчеты (обоснования) расходов на социальные и иные выплаты населению</t>
  </si>
  <si>
    <t>112, 321, 323</t>
  </si>
  <si>
    <t>Размер одной</t>
  </si>
  <si>
    <t>Общая сумма</t>
  </si>
  <si>
    <t>выплаты, руб.</t>
  </si>
  <si>
    <t>выплат, руб.</t>
  </si>
  <si>
    <t>(гр. 3×гр. 4)</t>
  </si>
  <si>
    <t>3. Расчет (обоснование) расходов на уплату налогов, сборов и иных платежей</t>
  </si>
  <si>
    <t>851, 852, 853</t>
  </si>
  <si>
    <t>Налоговая</t>
  </si>
  <si>
    <t xml:space="preserve">Ставка </t>
  </si>
  <si>
    <t>Сумма исчисленного</t>
  </si>
  <si>
    <t>база, руб.</t>
  </si>
  <si>
    <t>налога, %</t>
  </si>
  <si>
    <t>налога, подлежащего</t>
  </si>
  <si>
    <t>уплате, руб.</t>
  </si>
  <si>
    <t>(гр. 3×гр. 4/100)</t>
  </si>
  <si>
    <t>Земельный налог</t>
  </si>
  <si>
    <t>Налог на имущество</t>
  </si>
  <si>
    <t>Налог по экологии</t>
  </si>
  <si>
    <t>прочие</t>
  </si>
  <si>
    <t>4. Расчет (обоснование) расходов на безвозмездные перечисления организациям</t>
  </si>
  <si>
    <t>5. Расчет (обоснование) прочих расходов</t>
  </si>
  <si>
    <t>(кроме расходов на закупку товаров, работ, услуг)</t>
  </si>
  <si>
    <t>244, 243</t>
  </si>
  <si>
    <t>6.1. Расчет (обоснование) расходов на оплату услуг связи</t>
  </si>
  <si>
    <t>Стоимость</t>
  </si>
  <si>
    <t>номеров</t>
  </si>
  <si>
    <t>платежей</t>
  </si>
  <si>
    <t>за единицу,</t>
  </si>
  <si>
    <t>в год</t>
  </si>
  <si>
    <t>Доступ сети интернет</t>
  </si>
  <si>
    <t>основная связь</t>
  </si>
  <si>
    <t>междугородная связь</t>
  </si>
  <si>
    <t>6.2. Расчет (обоснование) расходов на оплату транспортных услуг</t>
  </si>
  <si>
    <t>Цена услуги</t>
  </si>
  <si>
    <t>услуг</t>
  </si>
  <si>
    <t>перевозки,</t>
  </si>
  <si>
    <t>перевозки</t>
  </si>
  <si>
    <t>6.3. Расчет (обоснование) расходов на оплату коммунальных услуг</t>
  </si>
  <si>
    <t>Тариф</t>
  </si>
  <si>
    <t>Индексация,</t>
  </si>
  <si>
    <t>потребления</t>
  </si>
  <si>
    <t>(с учетом</t>
  </si>
  <si>
    <t>%</t>
  </si>
  <si>
    <t>(гр. 4×гр. 5×гр. 6)</t>
  </si>
  <si>
    <t>ресурсов</t>
  </si>
  <si>
    <t>НДС), руб.</t>
  </si>
  <si>
    <t>поставка теплоэнергии</t>
  </si>
  <si>
    <t>поставка электроэнергии</t>
  </si>
  <si>
    <t>поставка газа</t>
  </si>
  <si>
    <t>водоснабжение и водоотведение</t>
  </si>
  <si>
    <t>вывоз ТКО</t>
  </si>
  <si>
    <t>6.4. Расчет (обоснование) расходов на оплату аренды имущества</t>
  </si>
  <si>
    <t>Ставка</t>
  </si>
  <si>
    <t>арендной</t>
  </si>
  <si>
    <t>с учетом НДС,</t>
  </si>
  <si>
    <t>платы</t>
  </si>
  <si>
    <t>6.5. Расчет  расходов на оплату работ, услуг по содержанию имущества</t>
  </si>
  <si>
    <t>Объект</t>
  </si>
  <si>
    <t>работ</t>
  </si>
  <si>
    <t>работ (услуг),</t>
  </si>
  <si>
    <t>(услуг)</t>
  </si>
  <si>
    <t>ТО системы видеонаблюдения</t>
  </si>
  <si>
    <t>Дератизация</t>
  </si>
  <si>
    <t>Эксплуат прибора учета тепловой энергии</t>
  </si>
  <si>
    <t>6.6. Расчет  расходов на оплату прочих работ, услуг</t>
  </si>
  <si>
    <t>договоров</t>
  </si>
  <si>
    <t>услуги, руб.</t>
  </si>
  <si>
    <t>Медосмотр сотрудников</t>
  </si>
  <si>
    <t>Охрана объекта</t>
  </si>
  <si>
    <t>Охрана МВД</t>
  </si>
  <si>
    <t>оплата платных услуг</t>
  </si>
  <si>
    <t>прочие услуги</t>
  </si>
  <si>
    <t>6.7. Расчет расходов на приобретение основных средств,</t>
  </si>
  <si>
    <t>материальных запасов</t>
  </si>
  <si>
    <t>Средняя</t>
  </si>
  <si>
    <t>стоимость,</t>
  </si>
  <si>
    <t>(гр. 2×гр. 3)</t>
  </si>
  <si>
    <t>продукты питания</t>
  </si>
  <si>
    <t>приобрет дез средств</t>
  </si>
  <si>
    <t>приобрет игрового оборудования</t>
  </si>
  <si>
    <t>ТО средсв охраны</t>
  </si>
  <si>
    <t>03301607</t>
  </si>
  <si>
    <t>2335012033</t>
  </si>
  <si>
    <t>услуги в области информац технологий</t>
  </si>
  <si>
    <t>Административно-управленческий персонал</t>
  </si>
  <si>
    <t>Педагогический персонал</t>
  </si>
  <si>
    <t>Учебно-вспомогательный и младший обслуживающий персонал</t>
  </si>
  <si>
    <t>Пособие по уходу за ребенком до 3-х лет</t>
  </si>
  <si>
    <t>Гидропромывка</t>
  </si>
  <si>
    <t>приобретение аккумулятора и прибора пож сигнал</t>
  </si>
  <si>
    <t>приобретение термометра</t>
  </si>
  <si>
    <t>код по бюджетной классификации Российской Федерации</t>
  </si>
  <si>
    <t>лабораторно измер работы</t>
  </si>
  <si>
    <t>Закупка энергетических ресурсов</t>
  </si>
  <si>
    <t>247</t>
  </si>
  <si>
    <t>услуги вакцинации</t>
  </si>
  <si>
    <t>подготовка необходимой документации</t>
  </si>
  <si>
    <t>работы по оборудованию чердачного помещения</t>
  </si>
  <si>
    <t>Начальник финансового управления администрации муниципального образования Кореновский район</t>
  </si>
  <si>
    <t>подготовка стат отчета</t>
  </si>
  <si>
    <t>разработка программы энергосбережения</t>
  </si>
  <si>
    <t>услуги по обучению</t>
  </si>
  <si>
    <t>приобретение дез средств</t>
  </si>
  <si>
    <t>СОГЛАСОВАНО:</t>
  </si>
  <si>
    <t>(подпись)                             (расшифровка подписи)</t>
  </si>
  <si>
    <t xml:space="preserve">         </t>
  </si>
  <si>
    <t xml:space="preserve">                                                            Э.Б.Акопова</t>
  </si>
  <si>
    <t>Муниципальное автономное дошкольное образовательное  учреждение детский сад № 6 муниципального образования Кореновский район</t>
  </si>
  <si>
    <t>МАДОУ детский сад № 6 муниципального образования Кореновский район</t>
  </si>
  <si>
    <t>Председатель Наблюдательного Совета МАДОУ                     детский сад № 6 МО Кореновский район</t>
  </si>
  <si>
    <t>услуги по психиатрическому обследованию</t>
  </si>
  <si>
    <t xml:space="preserve"> Заведующий МАДОУ детский сад № 6                                                                                                            МО Кореновский район</t>
  </si>
  <si>
    <t>на 2025 г.</t>
  </si>
  <si>
    <t>Начальник управления образования администрации муниципального образования Кореновский район</t>
  </si>
  <si>
    <t xml:space="preserve">                                                               С.М.Батог</t>
  </si>
  <si>
    <t>услуги по обращению с отходами</t>
  </si>
  <si>
    <t>на 2026 г.</t>
  </si>
  <si>
    <t>ТО электроустановок</t>
  </si>
  <si>
    <t>камерная дезинфекция дет постел белья</t>
  </si>
  <si>
    <t>в том числе: средства муниципального бюджета</t>
  </si>
  <si>
    <t>сопровождение и обслуж сайта</t>
  </si>
  <si>
    <t>План финансово-хозяйственной деятельности на 2025 год</t>
  </si>
  <si>
    <t xml:space="preserve"> и плановый период 2026 и 2027 годов</t>
  </si>
  <si>
    <t>на 2027 г.</t>
  </si>
  <si>
    <t>установка СОУЭ</t>
  </si>
  <si>
    <t>_________________________              А.Н.Терпелюк</t>
  </si>
  <si>
    <t>____________            А.А.Лысак</t>
  </si>
  <si>
    <t>1410</t>
  </si>
  <si>
    <t>_________________________ Н.Н.Гориславская</t>
  </si>
  <si>
    <t>пени</t>
  </si>
  <si>
    <t>20 февраля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</si>
</sst>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#,##0.00\ _₽"/>
    <numFmt numFmtId="165" formatCode="#,##0\ _₽"/>
    <numFmt numFmtId="166" formatCode="_-* #,##0\ _₽_-;\-* #,##0\ _₽_-;_-* &quot;-&quot;??\ _₽_-;_-@_-"/>
    <numFmt numFmtId="167" formatCode="[$-F800]dddd\,\ mmmm\ dd\,\ yyyy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5" xfId="0" applyFont="1" applyBorder="1"/>
    <xf numFmtId="49" fontId="2" fillId="0" borderId="7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left"/>
    </xf>
    <xf numFmtId="49" fontId="2" fillId="0" borderId="26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43" fontId="2" fillId="0" borderId="8" xfId="1" applyFont="1" applyBorder="1" applyAlignment="1">
      <alignment horizontal="left"/>
    </xf>
    <xf numFmtId="43" fontId="2" fillId="0" borderId="3" xfId="1" applyFont="1" applyFill="1" applyBorder="1" applyAlignment="1">
      <alignment horizontal="left"/>
    </xf>
    <xf numFmtId="43" fontId="2" fillId="0" borderId="3" xfId="1" applyFont="1" applyFill="1" applyBorder="1" applyAlignment="1">
      <alignment horizontal="right"/>
    </xf>
    <xf numFmtId="43" fontId="2" fillId="0" borderId="32" xfId="1" applyFont="1" applyFill="1" applyBorder="1" applyAlignment="1">
      <alignment horizontal="right"/>
    </xf>
    <xf numFmtId="43" fontId="2" fillId="0" borderId="26" xfId="1" applyFont="1" applyBorder="1" applyAlignment="1"/>
    <xf numFmtId="43" fontId="2" fillId="0" borderId="32" xfId="1" applyFont="1" applyBorder="1" applyAlignment="1"/>
    <xf numFmtId="43" fontId="2" fillId="0" borderId="11" xfId="1" applyFont="1" applyBorder="1" applyAlignment="1">
      <alignment horizontal="right"/>
    </xf>
    <xf numFmtId="43" fontId="2" fillId="0" borderId="11" xfId="1" applyFont="1" applyBorder="1" applyAlignment="1">
      <alignment horizontal="left"/>
    </xf>
    <xf numFmtId="43" fontId="2" fillId="0" borderId="10" xfId="1" applyFont="1" applyFill="1" applyBorder="1" applyAlignment="1">
      <alignment horizontal="left"/>
    </xf>
    <xf numFmtId="43" fontId="2" fillId="0" borderId="11" xfId="1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6" fontId="2" fillId="0" borderId="40" xfId="1" applyNumberFormat="1" applyFont="1" applyBorder="1" applyAlignment="1">
      <alignment horizontal="left"/>
    </xf>
    <xf numFmtId="165" fontId="2" fillId="0" borderId="39" xfId="0" applyNumberFormat="1" applyFont="1" applyBorder="1" applyAlignment="1">
      <alignment horizontal="center"/>
    </xf>
    <xf numFmtId="43" fontId="2" fillId="0" borderId="10" xfId="1" applyFont="1" applyBorder="1" applyAlignment="1"/>
    <xf numFmtId="0" fontId="2" fillId="0" borderId="0" xfId="0" applyFont="1"/>
    <xf numFmtId="0" fontId="11" fillId="0" borderId="0" xfId="0" applyFont="1"/>
    <xf numFmtId="14" fontId="2" fillId="0" borderId="39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43" fontId="2" fillId="0" borderId="10" xfId="1" applyFont="1" applyBorder="1" applyAlignment="1">
      <alignment horizontal="left"/>
    </xf>
    <xf numFmtId="43" fontId="2" fillId="0" borderId="10" xfId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43" fontId="2" fillId="0" borderId="3" xfId="1" applyFont="1" applyBorder="1" applyAlignment="1">
      <alignment horizontal="right"/>
    </xf>
    <xf numFmtId="166" fontId="2" fillId="0" borderId="0" xfId="1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49" fontId="6" fillId="0" borderId="6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3" fontId="6" fillId="0" borderId="7" xfId="1" applyFont="1" applyBorder="1" applyAlignment="1">
      <alignment horizontal="left"/>
    </xf>
    <xf numFmtId="43" fontId="6" fillId="0" borderId="7" xfId="1" applyFont="1" applyBorder="1" applyAlignment="1">
      <alignment horizontal="center"/>
    </xf>
    <xf numFmtId="0" fontId="6" fillId="0" borderId="23" xfId="0" applyFont="1" applyBorder="1" applyAlignment="1">
      <alignment wrapText="1"/>
    </xf>
    <xf numFmtId="49" fontId="6" fillId="0" borderId="9" xfId="0" applyNumberFormat="1" applyFont="1" applyBorder="1" applyAlignment="1">
      <alignment horizontal="center"/>
    </xf>
    <xf numFmtId="0" fontId="15" fillId="0" borderId="25" xfId="0" applyFont="1" applyBorder="1" applyAlignment="1">
      <alignment wrapText="1"/>
    </xf>
    <xf numFmtId="49" fontId="15" fillId="0" borderId="9" xfId="0" applyNumberFormat="1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43" fontId="15" fillId="0" borderId="10" xfId="1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25" xfId="0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43" fontId="6" fillId="0" borderId="26" xfId="1" applyFont="1" applyBorder="1" applyAlignment="1">
      <alignment horizontal="center"/>
    </xf>
    <xf numFmtId="43" fontId="6" fillId="0" borderId="10" xfId="1" applyFont="1" applyBorder="1" applyAlignment="1"/>
    <xf numFmtId="0" fontId="6" fillId="2" borderId="25" xfId="0" applyFont="1" applyFill="1" applyBorder="1" applyAlignment="1">
      <alignment horizontal="left" wrapText="1"/>
    </xf>
    <xf numFmtId="49" fontId="6" fillId="2" borderId="9" xfId="0" applyNumberFormat="1" applyFont="1" applyFill="1" applyBorder="1" applyAlignment="1">
      <alignment horizontal="center"/>
    </xf>
    <xf numFmtId="43" fontId="6" fillId="2" borderId="10" xfId="1" applyFont="1" applyFill="1" applyBorder="1" applyAlignment="1">
      <alignment horizontal="left"/>
    </xf>
    <xf numFmtId="43" fontId="6" fillId="2" borderId="10" xfId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49" fontId="6" fillId="0" borderId="12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3" fontId="6" fillId="0" borderId="13" xfId="1" applyFont="1" applyBorder="1" applyAlignment="1">
      <alignment horizontal="left"/>
    </xf>
    <xf numFmtId="43" fontId="6" fillId="0" borderId="13" xfId="1" applyFont="1" applyBorder="1" applyAlignment="1">
      <alignment horizontal="right"/>
    </xf>
    <xf numFmtId="43" fontId="6" fillId="0" borderId="3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" fillId="0" borderId="25" xfId="0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23" xfId="0" applyFont="1" applyBorder="1" applyAlignment="1">
      <alignment horizontal="left"/>
    </xf>
    <xf numFmtId="43" fontId="6" fillId="0" borderId="10" xfId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3" fontId="6" fillId="0" borderId="10" xfId="1" applyFont="1" applyBorder="1" applyAlignment="1">
      <alignment horizontal="left"/>
    </xf>
    <xf numFmtId="43" fontId="6" fillId="0" borderId="10" xfId="1" applyFont="1" applyBorder="1" applyAlignment="1">
      <alignment horizontal="right"/>
    </xf>
    <xf numFmtId="49" fontId="6" fillId="2" borderId="10" xfId="0" applyNumberFormat="1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43" fontId="2" fillId="0" borderId="3" xfId="1" applyFont="1" applyBorder="1" applyAlignment="1">
      <alignment horizontal="left"/>
    </xf>
    <xf numFmtId="43" fontId="2" fillId="0" borderId="32" xfId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left" wrapText="1"/>
    </xf>
    <xf numFmtId="43" fontId="6" fillId="0" borderId="7" xfId="1" applyFont="1" applyBorder="1" applyAlignment="1">
      <alignment horizontal="right"/>
    </xf>
    <xf numFmtId="2" fontId="6" fillId="0" borderId="36" xfId="0" applyNumberFormat="1" applyFont="1" applyBorder="1" applyAlignment="1">
      <alignment horizontal="center" vertical="center" wrapText="1"/>
    </xf>
    <xf numFmtId="2" fontId="6" fillId="0" borderId="35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49" fontId="6" fillId="2" borderId="27" xfId="0" applyNumberFormat="1" applyFont="1" applyFill="1" applyBorder="1" applyAlignment="1">
      <alignment horizontal="center"/>
    </xf>
    <xf numFmtId="43" fontId="0" fillId="0" borderId="0" xfId="0" applyNumberFormat="1"/>
    <xf numFmtId="43" fontId="0" fillId="2" borderId="0" xfId="0" applyNumberFormat="1" applyFill="1"/>
    <xf numFmtId="4" fontId="2" fillId="0" borderId="0" xfId="0" applyNumberFormat="1" applyFont="1" applyAlignment="1">
      <alignment horizontal="center"/>
    </xf>
    <xf numFmtId="43" fontId="6" fillId="0" borderId="26" xfId="1" applyFont="1" applyBorder="1" applyAlignment="1">
      <alignment horizontal="center"/>
    </xf>
    <xf numFmtId="43" fontId="6" fillId="0" borderId="35" xfId="1" applyFont="1" applyBorder="1" applyAlignment="1">
      <alignment horizontal="center"/>
    </xf>
    <xf numFmtId="43" fontId="6" fillId="0" borderId="36" xfId="1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3" fontId="6" fillId="0" borderId="26" xfId="1" applyFont="1" applyBorder="1" applyAlignment="1">
      <alignment horizontal="left"/>
    </xf>
    <xf numFmtId="43" fontId="6" fillId="0" borderId="35" xfId="1" applyFont="1" applyBorder="1" applyAlignment="1">
      <alignment horizontal="left"/>
    </xf>
    <xf numFmtId="43" fontId="6" fillId="0" borderId="26" xfId="1" applyFont="1" applyBorder="1" applyAlignment="1">
      <alignment horizontal="right"/>
    </xf>
    <xf numFmtId="43" fontId="6" fillId="0" borderId="35" xfId="1" applyFont="1" applyBorder="1" applyAlignment="1">
      <alignment horizontal="right"/>
    </xf>
    <xf numFmtId="49" fontId="6" fillId="0" borderId="45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3" fontId="6" fillId="0" borderId="36" xfId="1" applyFont="1" applyBorder="1" applyAlignment="1">
      <alignment horizontal="left"/>
    </xf>
    <xf numFmtId="43" fontId="6" fillId="0" borderId="36" xfId="1" applyFont="1" applyBorder="1" applyAlignment="1">
      <alignment horizontal="right"/>
    </xf>
    <xf numFmtId="49" fontId="6" fillId="2" borderId="26" xfId="0" applyNumberFormat="1" applyFont="1" applyFill="1" applyBorder="1" applyAlignment="1">
      <alignment horizontal="center"/>
    </xf>
    <xf numFmtId="49" fontId="6" fillId="2" borderId="3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/>
    </xf>
    <xf numFmtId="164" fontId="2" fillId="0" borderId="4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67" fontId="0" fillId="0" borderId="0" xfId="0" applyNumberFormat="1" applyAlignment="1">
      <alignment horizontal="left"/>
    </xf>
    <xf numFmtId="164" fontId="10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top"/>
    </xf>
    <xf numFmtId="167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3" fontId="2" fillId="0" borderId="3" xfId="1" applyFont="1" applyBorder="1" applyAlignment="1">
      <alignment horizontal="left"/>
    </xf>
    <xf numFmtId="43" fontId="2" fillId="0" borderId="29" xfId="1" applyFont="1" applyBorder="1" applyAlignment="1">
      <alignment horizontal="left"/>
    </xf>
    <xf numFmtId="43" fontId="2" fillId="0" borderId="32" xfId="1" applyFont="1" applyBorder="1" applyAlignment="1">
      <alignment horizontal="right"/>
    </xf>
    <xf numFmtId="43" fontId="2" fillId="0" borderId="34" xfId="1" applyFont="1" applyBorder="1" applyAlignment="1">
      <alignment horizontal="right"/>
    </xf>
    <xf numFmtId="43" fontId="2" fillId="0" borderId="33" xfId="1" applyFont="1" applyBorder="1" applyAlignment="1">
      <alignment horizontal="right"/>
    </xf>
    <xf numFmtId="43" fontId="2" fillId="0" borderId="5" xfId="1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2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3" fontId="2" fillId="0" borderId="32" xfId="1" applyFont="1" applyBorder="1" applyAlignment="1">
      <alignment horizontal="left"/>
    </xf>
    <xf numFmtId="43" fontId="2" fillId="0" borderId="33" xfId="1" applyFont="1" applyBorder="1" applyAlignment="1">
      <alignment horizontal="left"/>
    </xf>
    <xf numFmtId="49" fontId="18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7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4" fontId="2" fillId="0" borderId="29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29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4" fontId="2" fillId="0" borderId="3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2" fillId="0" borderId="29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42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2" fillId="0" borderId="25" xfId="0" applyFont="1" applyBorder="1" applyAlignment="1">
      <alignment horizontal="left" indent="1"/>
    </xf>
    <xf numFmtId="0" fontId="2" fillId="0" borderId="23" xfId="0" applyFont="1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41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41" xfId="0" applyFont="1" applyBorder="1" applyAlignment="1">
      <alignment horizontal="left" indent="1"/>
    </xf>
    <xf numFmtId="0" fontId="10" fillId="0" borderId="0" xfId="0" applyFont="1" applyAlignment="1">
      <alignment horizontal="left" vertical="top" wrapText="1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42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right"/>
    </xf>
    <xf numFmtId="0" fontId="0" fillId="0" borderId="25" xfId="0" applyBorder="1"/>
    <xf numFmtId="0" fontId="0" fillId="0" borderId="23" xfId="0" applyBorder="1"/>
    <xf numFmtId="0" fontId="0" fillId="0" borderId="25" xfId="0" applyBorder="1" applyAlignment="1">
      <alignment horizontal="left"/>
    </xf>
    <xf numFmtId="3" fontId="2" fillId="0" borderId="24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topLeftCell="A118" zoomScale="90" zoomScaleNormal="90" workbookViewId="0">
      <selection activeCell="K118" sqref="K118"/>
    </sheetView>
  </sheetViews>
  <sheetFormatPr defaultRowHeight="15" x14ac:dyDescent="0.25"/>
  <cols>
    <col min="1" max="1" width="52.42578125" customWidth="1"/>
    <col min="2" max="2" width="7.140625" customWidth="1"/>
    <col min="3" max="3" width="5.140625" customWidth="1"/>
    <col min="4" max="4" width="4.5703125" customWidth="1"/>
    <col min="5" max="5" width="15.140625" customWidth="1"/>
    <col min="6" max="6" width="15" customWidth="1"/>
    <col min="7" max="7" width="16.42578125" customWidth="1"/>
    <col min="8" max="8" width="12.42578125" customWidth="1"/>
    <col min="9" max="9" width="19" customWidth="1"/>
  </cols>
  <sheetData>
    <row r="1" spans="1:8" x14ac:dyDescent="0.25">
      <c r="A1" s="1"/>
      <c r="B1" s="1"/>
      <c r="C1" s="1"/>
      <c r="D1" s="1"/>
      <c r="E1" s="35"/>
      <c r="F1" s="172"/>
      <c r="G1" s="172"/>
      <c r="H1" s="172"/>
    </row>
    <row r="2" spans="1:8" x14ac:dyDescent="0.25">
      <c r="A2" s="1" t="s">
        <v>491</v>
      </c>
      <c r="B2" s="1"/>
      <c r="C2" s="1"/>
      <c r="D2" s="1"/>
      <c r="E2" s="35"/>
      <c r="F2" s="3"/>
      <c r="G2" s="3"/>
      <c r="H2" s="3"/>
    </row>
    <row r="3" spans="1:8" ht="28.5" customHeight="1" x14ac:dyDescent="0.25">
      <c r="A3" s="181" t="s">
        <v>501</v>
      </c>
      <c r="B3" s="181"/>
      <c r="C3" s="181"/>
      <c r="D3" s="181"/>
      <c r="E3" s="35"/>
      <c r="F3" s="3"/>
      <c r="G3" s="3"/>
      <c r="H3" s="3"/>
    </row>
    <row r="4" spans="1:8" x14ac:dyDescent="0.25">
      <c r="A4" s="182" t="s">
        <v>1</v>
      </c>
      <c r="B4" s="182"/>
      <c r="C4" s="182"/>
      <c r="D4" s="182"/>
      <c r="E4" s="35"/>
      <c r="F4" s="3"/>
      <c r="G4" s="3"/>
      <c r="H4" s="3"/>
    </row>
    <row r="5" spans="1:8" x14ac:dyDescent="0.25">
      <c r="A5" s="178" t="s">
        <v>502</v>
      </c>
      <c r="B5" s="178"/>
      <c r="C5" s="178"/>
      <c r="D5" s="178"/>
      <c r="E5" s="35"/>
      <c r="F5" s="3"/>
      <c r="G5" s="3"/>
      <c r="H5" s="3"/>
    </row>
    <row r="6" spans="1:8" ht="18.75" x14ac:dyDescent="0.3">
      <c r="A6" s="1" t="s">
        <v>491</v>
      </c>
      <c r="B6" s="1"/>
      <c r="C6" s="1"/>
      <c r="D6" s="1"/>
      <c r="E6" s="173" t="s">
        <v>0</v>
      </c>
      <c r="F6" s="173"/>
      <c r="G6" s="173"/>
      <c r="H6" s="173"/>
    </row>
    <row r="7" spans="1:8" ht="26.25" x14ac:dyDescent="0.25">
      <c r="A7" s="125" t="s">
        <v>497</v>
      </c>
      <c r="B7" s="2"/>
      <c r="C7" s="2"/>
      <c r="D7" s="2"/>
      <c r="E7" s="175" t="s">
        <v>499</v>
      </c>
      <c r="F7" s="175"/>
      <c r="G7" s="175"/>
      <c r="H7" s="175"/>
    </row>
    <row r="8" spans="1:8" x14ac:dyDescent="0.25">
      <c r="A8" s="1" t="s">
        <v>516</v>
      </c>
      <c r="B8" s="1"/>
      <c r="C8" s="1"/>
      <c r="D8" s="1"/>
      <c r="E8" s="177" t="s">
        <v>1</v>
      </c>
      <c r="F8" s="177"/>
      <c r="G8" s="177"/>
      <c r="H8" s="177"/>
    </row>
    <row r="9" spans="1:8" x14ac:dyDescent="0.25">
      <c r="A9" s="66" t="s">
        <v>492</v>
      </c>
      <c r="B9" s="1"/>
      <c r="C9" s="1"/>
      <c r="D9" s="1"/>
      <c r="E9" s="178" t="s">
        <v>494</v>
      </c>
      <c r="F9" s="178"/>
      <c r="G9" s="178"/>
      <c r="H9" s="178"/>
    </row>
    <row r="10" spans="1:8" x14ac:dyDescent="0.25">
      <c r="A10" s="2"/>
      <c r="B10" s="2"/>
      <c r="C10" s="2" t="s">
        <v>493</v>
      </c>
      <c r="D10" s="2"/>
      <c r="E10" s="179" t="s">
        <v>273</v>
      </c>
      <c r="F10" s="179"/>
      <c r="G10" s="179"/>
      <c r="H10" s="179"/>
    </row>
    <row r="11" spans="1:8" x14ac:dyDescent="0.25">
      <c r="A11" s="1"/>
      <c r="B11" s="1"/>
      <c r="C11" s="1"/>
      <c r="D11" s="1"/>
      <c r="E11" s="180" t="s">
        <v>518</v>
      </c>
      <c r="F11" s="180"/>
      <c r="G11" s="180"/>
      <c r="H11" s="180"/>
    </row>
    <row r="12" spans="1:8" x14ac:dyDescent="0.25">
      <c r="A12" s="1"/>
      <c r="B12" s="1"/>
      <c r="C12" s="1"/>
      <c r="D12" s="1"/>
      <c r="E12" s="35"/>
      <c r="F12" s="35"/>
      <c r="G12" s="35"/>
      <c r="H12" s="35"/>
    </row>
    <row r="13" spans="1:8" ht="15.75" x14ac:dyDescent="0.25">
      <c r="A13" s="174" t="s">
        <v>509</v>
      </c>
      <c r="B13" s="174"/>
      <c r="C13" s="174"/>
      <c r="D13" s="174"/>
      <c r="E13" s="174"/>
      <c r="F13" s="174"/>
      <c r="G13" s="174"/>
      <c r="H13" s="53"/>
    </row>
    <row r="14" spans="1:8" ht="15.75" x14ac:dyDescent="0.25">
      <c r="A14" s="174" t="s">
        <v>510</v>
      </c>
      <c r="B14" s="174"/>
      <c r="C14" s="174"/>
      <c r="D14" s="174"/>
      <c r="E14" s="174"/>
      <c r="F14" s="174"/>
      <c r="G14" s="54"/>
      <c r="H14" s="170"/>
    </row>
    <row r="15" spans="1:8" ht="15.75" thickBot="1" x14ac:dyDescent="0.3">
      <c r="A15" s="1"/>
      <c r="B15" s="1"/>
      <c r="C15" s="1"/>
      <c r="D15" s="1"/>
      <c r="E15" s="35"/>
      <c r="F15" s="35"/>
      <c r="G15" s="35"/>
      <c r="H15" s="171"/>
    </row>
    <row r="16" spans="1:8" x14ac:dyDescent="0.25">
      <c r="A16" s="64" t="s">
        <v>276</v>
      </c>
      <c r="B16" s="176" t="s">
        <v>518</v>
      </c>
      <c r="C16" s="176"/>
      <c r="D16" s="176"/>
      <c r="E16" s="176"/>
      <c r="F16" s="35"/>
      <c r="G16" s="4"/>
      <c r="H16" s="55" t="s">
        <v>2</v>
      </c>
    </row>
    <row r="17" spans="1:8" ht="15" customHeight="1" x14ac:dyDescent="0.25">
      <c r="A17" s="1" t="s">
        <v>4</v>
      </c>
      <c r="B17" s="169" t="s">
        <v>274</v>
      </c>
      <c r="C17" s="169"/>
      <c r="D17" s="169"/>
      <c r="E17" s="169"/>
      <c r="F17" s="35"/>
      <c r="G17" s="4" t="s">
        <v>3</v>
      </c>
      <c r="H17" s="61">
        <v>45686</v>
      </c>
    </row>
    <row r="18" spans="1:8" x14ac:dyDescent="0.25">
      <c r="A18" s="1" t="s">
        <v>6</v>
      </c>
      <c r="B18" s="169"/>
      <c r="C18" s="169"/>
      <c r="D18" s="169"/>
      <c r="E18" s="169"/>
      <c r="F18" s="35"/>
      <c r="G18" s="4" t="s">
        <v>5</v>
      </c>
      <c r="H18" s="62" t="s">
        <v>284</v>
      </c>
    </row>
    <row r="19" spans="1:8" x14ac:dyDescent="0.25">
      <c r="A19" s="1"/>
      <c r="B19" s="130"/>
      <c r="C19" s="130"/>
      <c r="D19" s="130"/>
      <c r="E19" s="3"/>
      <c r="F19" s="35"/>
      <c r="G19" s="4" t="s">
        <v>7</v>
      </c>
      <c r="H19" s="57">
        <v>925</v>
      </c>
    </row>
    <row r="20" spans="1:8" x14ac:dyDescent="0.25">
      <c r="A20" s="1"/>
      <c r="B20" s="130"/>
      <c r="C20" s="130"/>
      <c r="D20" s="130"/>
      <c r="E20" s="3"/>
      <c r="F20" s="35"/>
      <c r="G20" s="4" t="s">
        <v>5</v>
      </c>
      <c r="H20" s="62" t="s">
        <v>469</v>
      </c>
    </row>
    <row r="21" spans="1:8" ht="15" customHeight="1" x14ac:dyDescent="0.25">
      <c r="A21" s="1" t="s">
        <v>9</v>
      </c>
      <c r="B21" s="168" t="s">
        <v>495</v>
      </c>
      <c r="C21" s="168"/>
      <c r="D21" s="168"/>
      <c r="E21" s="168"/>
      <c r="F21" s="35"/>
      <c r="G21" s="4" t="s">
        <v>8</v>
      </c>
      <c r="H21" s="62" t="s">
        <v>470</v>
      </c>
    </row>
    <row r="22" spans="1:8" x14ac:dyDescent="0.25">
      <c r="B22" s="168"/>
      <c r="C22" s="168"/>
      <c r="D22" s="168"/>
      <c r="E22" s="168"/>
      <c r="F22" s="35"/>
      <c r="G22" s="4" t="s">
        <v>10</v>
      </c>
      <c r="H22" s="62" t="s">
        <v>275</v>
      </c>
    </row>
    <row r="23" spans="1:8" ht="34.5" customHeight="1" thickBot="1" x14ac:dyDescent="0.3">
      <c r="A23" s="1"/>
      <c r="B23" s="168"/>
      <c r="C23" s="168"/>
      <c r="D23" s="168"/>
      <c r="E23" s="168"/>
      <c r="F23" s="35"/>
      <c r="G23" s="4" t="s">
        <v>12</v>
      </c>
      <c r="H23" s="56">
        <v>383</v>
      </c>
    </row>
    <row r="24" spans="1:8" x14ac:dyDescent="0.25">
      <c r="A24" s="1" t="s">
        <v>11</v>
      </c>
      <c r="B24" s="124"/>
      <c r="C24" s="124"/>
      <c r="D24" s="124"/>
      <c r="E24" s="124"/>
      <c r="F24" s="35"/>
      <c r="G24" s="4"/>
      <c r="H24" s="73"/>
    </row>
    <row r="25" spans="1:8" x14ac:dyDescent="0.25">
      <c r="A25" s="165" t="s">
        <v>13</v>
      </c>
      <c r="B25" s="165"/>
      <c r="C25" s="165"/>
      <c r="D25" s="165"/>
      <c r="E25" s="165"/>
      <c r="F25" s="165"/>
      <c r="G25" s="165"/>
      <c r="H25" s="165"/>
    </row>
    <row r="26" spans="1:8" ht="15.75" thickBot="1" x14ac:dyDescent="0.3">
      <c r="A26" s="1"/>
      <c r="B26" s="1"/>
      <c r="C26" s="1"/>
      <c r="D26" s="1"/>
      <c r="E26" s="35"/>
      <c r="F26" s="35"/>
      <c r="G26" s="35"/>
      <c r="H26" s="35"/>
    </row>
    <row r="27" spans="1:8" x14ac:dyDescent="0.25">
      <c r="A27" s="5" t="s">
        <v>14</v>
      </c>
      <c r="B27" s="5" t="s">
        <v>15</v>
      </c>
      <c r="C27" s="15" t="s">
        <v>16</v>
      </c>
      <c r="D27" s="15" t="s">
        <v>17</v>
      </c>
      <c r="E27" s="166" t="s">
        <v>18</v>
      </c>
      <c r="F27" s="167"/>
      <c r="G27" s="167"/>
      <c r="H27" s="167"/>
    </row>
    <row r="28" spans="1:8" x14ac:dyDescent="0.25">
      <c r="A28" s="6"/>
      <c r="B28" s="6" t="s">
        <v>19</v>
      </c>
      <c r="C28" s="16" t="s">
        <v>20</v>
      </c>
      <c r="D28" s="16" t="s">
        <v>21</v>
      </c>
      <c r="E28" s="19" t="s">
        <v>500</v>
      </c>
      <c r="F28" s="19" t="s">
        <v>504</v>
      </c>
      <c r="G28" s="19" t="s">
        <v>511</v>
      </c>
      <c r="H28" s="19" t="s">
        <v>22</v>
      </c>
    </row>
    <row r="29" spans="1:8" x14ac:dyDescent="0.25">
      <c r="A29" s="6"/>
      <c r="B29" s="6"/>
      <c r="C29" s="16" t="s">
        <v>23</v>
      </c>
      <c r="D29" s="16" t="s">
        <v>24</v>
      </c>
      <c r="E29" s="19" t="s">
        <v>25</v>
      </c>
      <c r="F29" s="19" t="s">
        <v>26</v>
      </c>
      <c r="G29" s="19" t="s">
        <v>27</v>
      </c>
      <c r="H29" s="19" t="s">
        <v>28</v>
      </c>
    </row>
    <row r="30" spans="1:8" x14ac:dyDescent="0.25">
      <c r="A30" s="6"/>
      <c r="B30" s="6"/>
      <c r="C30" s="16" t="s">
        <v>29</v>
      </c>
      <c r="D30" s="16"/>
      <c r="E30" s="19" t="s">
        <v>30</v>
      </c>
      <c r="F30" s="19" t="s">
        <v>31</v>
      </c>
      <c r="G30" s="19" t="s">
        <v>31</v>
      </c>
      <c r="H30" s="19" t="s">
        <v>32</v>
      </c>
    </row>
    <row r="31" spans="1:8" x14ac:dyDescent="0.25">
      <c r="A31" s="6"/>
      <c r="B31" s="6"/>
      <c r="C31" s="16" t="s">
        <v>33</v>
      </c>
      <c r="D31" s="16"/>
      <c r="E31" s="19" t="s">
        <v>34</v>
      </c>
      <c r="F31" s="19" t="s">
        <v>32</v>
      </c>
      <c r="G31" s="19" t="s">
        <v>32</v>
      </c>
      <c r="H31" s="19" t="s">
        <v>35</v>
      </c>
    </row>
    <row r="32" spans="1:8" ht="15.75" thickBot="1" x14ac:dyDescent="0.3">
      <c r="A32" s="7"/>
      <c r="B32" s="6"/>
      <c r="C32" s="17" t="s">
        <v>36</v>
      </c>
      <c r="D32" s="16"/>
      <c r="E32" s="19" t="s">
        <v>31</v>
      </c>
      <c r="F32" s="19" t="s">
        <v>35</v>
      </c>
      <c r="G32" s="19" t="s">
        <v>35</v>
      </c>
      <c r="H32" s="19"/>
    </row>
    <row r="33" spans="1:8" ht="15.75" thickBot="1" x14ac:dyDescent="0.3">
      <c r="A33" s="8">
        <v>1</v>
      </c>
      <c r="B33" s="8">
        <v>2</v>
      </c>
      <c r="C33" s="18">
        <v>3</v>
      </c>
      <c r="D33" s="9">
        <v>4</v>
      </c>
      <c r="E33" s="20">
        <v>5</v>
      </c>
      <c r="F33" s="20">
        <v>6</v>
      </c>
      <c r="G33" s="20">
        <v>7</v>
      </c>
      <c r="H33" s="20">
        <v>8</v>
      </c>
    </row>
    <row r="34" spans="1:8" x14ac:dyDescent="0.25">
      <c r="A34" s="74" t="s">
        <v>285</v>
      </c>
      <c r="B34" s="75" t="s">
        <v>37</v>
      </c>
      <c r="C34" s="76" t="s">
        <v>38</v>
      </c>
      <c r="D34" s="77" t="s">
        <v>38</v>
      </c>
      <c r="E34" s="78">
        <f>1565526.83+5896.01</f>
        <v>1571422.84</v>
      </c>
      <c r="F34" s="132"/>
      <c r="G34" s="132"/>
      <c r="H34" s="79"/>
    </row>
    <row r="35" spans="1:8" x14ac:dyDescent="0.25">
      <c r="A35" s="80" t="s">
        <v>286</v>
      </c>
      <c r="B35" s="81" t="s">
        <v>39</v>
      </c>
      <c r="C35" s="120" t="s">
        <v>38</v>
      </c>
      <c r="D35" s="120" t="s">
        <v>38</v>
      </c>
      <c r="E35" s="121">
        <f>E34+E36-E67-E129</f>
        <v>-2.0863808458670974E-9</v>
      </c>
      <c r="F35" s="122"/>
      <c r="G35" s="122"/>
      <c r="H35" s="117"/>
    </row>
    <row r="36" spans="1:8" x14ac:dyDescent="0.25">
      <c r="A36" s="82" t="s">
        <v>40</v>
      </c>
      <c r="B36" s="83" t="s">
        <v>41</v>
      </c>
      <c r="C36" s="84"/>
      <c r="D36" s="120"/>
      <c r="E36" s="85">
        <f>E40+E57+E54</f>
        <v>26478374.059999999</v>
      </c>
      <c r="F36" s="85">
        <f>F40+F57+F54</f>
        <v>22424800</v>
      </c>
      <c r="G36" s="85">
        <f>G40+G57+G54</f>
        <v>9337800</v>
      </c>
      <c r="H36" s="117"/>
    </row>
    <row r="37" spans="1:8" x14ac:dyDescent="0.25">
      <c r="A37" s="86" t="s">
        <v>42</v>
      </c>
      <c r="B37" s="151" t="s">
        <v>43</v>
      </c>
      <c r="C37" s="153" t="s">
        <v>44</v>
      </c>
      <c r="D37" s="153"/>
      <c r="E37" s="155">
        <f>E39</f>
        <v>0</v>
      </c>
      <c r="F37" s="155">
        <f>F39</f>
        <v>0</v>
      </c>
      <c r="G37" s="155">
        <f>G39</f>
        <v>0</v>
      </c>
      <c r="H37" s="148">
        <f>H39</f>
        <v>0</v>
      </c>
    </row>
    <row r="38" spans="1:8" x14ac:dyDescent="0.25">
      <c r="A38" s="87" t="s">
        <v>45</v>
      </c>
      <c r="B38" s="152"/>
      <c r="C38" s="154"/>
      <c r="D38" s="154"/>
      <c r="E38" s="156"/>
      <c r="F38" s="156"/>
      <c r="G38" s="156"/>
      <c r="H38" s="149"/>
    </row>
    <row r="39" spans="1:8" x14ac:dyDescent="0.25">
      <c r="A39" s="87" t="s">
        <v>42</v>
      </c>
      <c r="B39" s="118" t="s">
        <v>46</v>
      </c>
      <c r="C39" s="120"/>
      <c r="D39" s="120"/>
      <c r="E39" s="121"/>
      <c r="F39" s="122"/>
      <c r="G39" s="122"/>
      <c r="H39" s="117"/>
    </row>
    <row r="40" spans="1:8" ht="25.5" customHeight="1" x14ac:dyDescent="0.25">
      <c r="A40" s="88" t="s">
        <v>47</v>
      </c>
      <c r="B40" s="118" t="s">
        <v>48</v>
      </c>
      <c r="C40" s="120" t="s">
        <v>49</v>
      </c>
      <c r="D40" s="120" t="s">
        <v>287</v>
      </c>
      <c r="E40" s="121">
        <f>E41+E50</f>
        <v>23755600</v>
      </c>
      <c r="F40" s="121">
        <f>F41+F50</f>
        <v>21118800</v>
      </c>
      <c r="G40" s="121">
        <f t="shared" ref="G40" si="0">G41+G50</f>
        <v>9337800</v>
      </c>
      <c r="H40" s="117">
        <f>H41</f>
        <v>0</v>
      </c>
    </row>
    <row r="41" spans="1:8" ht="15" customHeight="1" x14ac:dyDescent="0.25">
      <c r="A41" s="88" t="s">
        <v>42</v>
      </c>
      <c r="B41" s="151" t="s">
        <v>50</v>
      </c>
      <c r="C41" s="153" t="s">
        <v>49</v>
      </c>
      <c r="D41" s="153"/>
      <c r="E41" s="155">
        <f>E45+E46</f>
        <v>21111100</v>
      </c>
      <c r="F41" s="155">
        <f>F45+F46</f>
        <v>18474300</v>
      </c>
      <c r="G41" s="155">
        <f>G45+G46</f>
        <v>6693300</v>
      </c>
      <c r="H41" s="148">
        <f>H45+H46</f>
        <v>0</v>
      </c>
    </row>
    <row r="42" spans="1:8" ht="15" customHeight="1" x14ac:dyDescent="0.25">
      <c r="A42" s="89" t="s">
        <v>51</v>
      </c>
      <c r="B42" s="159"/>
      <c r="C42" s="160"/>
      <c r="D42" s="160"/>
      <c r="E42" s="161"/>
      <c r="F42" s="161"/>
      <c r="G42" s="161"/>
      <c r="H42" s="150"/>
    </row>
    <row r="43" spans="1:8" ht="15" customHeight="1" x14ac:dyDescent="0.25">
      <c r="A43" s="89" t="s">
        <v>52</v>
      </c>
      <c r="B43" s="159"/>
      <c r="C43" s="160"/>
      <c r="D43" s="160"/>
      <c r="E43" s="161"/>
      <c r="F43" s="161"/>
      <c r="G43" s="161"/>
      <c r="H43" s="150"/>
    </row>
    <row r="44" spans="1:8" ht="15" customHeight="1" x14ac:dyDescent="0.25">
      <c r="A44" s="87" t="s">
        <v>53</v>
      </c>
      <c r="B44" s="152"/>
      <c r="C44" s="154"/>
      <c r="D44" s="154"/>
      <c r="E44" s="156"/>
      <c r="F44" s="156"/>
      <c r="G44" s="156"/>
      <c r="H44" s="149"/>
    </row>
    <row r="45" spans="1:8" ht="15" customHeight="1" x14ac:dyDescent="0.25">
      <c r="A45" s="88" t="s">
        <v>507</v>
      </c>
      <c r="B45" s="81"/>
      <c r="C45" s="120"/>
      <c r="D45" s="120"/>
      <c r="E45" s="121">
        <v>6693300</v>
      </c>
      <c r="F45" s="121">
        <v>6693300</v>
      </c>
      <c r="G45" s="121">
        <v>6693300</v>
      </c>
      <c r="H45" s="117"/>
    </row>
    <row r="46" spans="1:8" ht="15" customHeight="1" x14ac:dyDescent="0.25">
      <c r="A46" s="88" t="s">
        <v>54</v>
      </c>
      <c r="B46" s="81"/>
      <c r="C46" s="120"/>
      <c r="D46" s="120"/>
      <c r="E46" s="121">
        <v>14417800</v>
      </c>
      <c r="F46" s="121">
        <v>11781000</v>
      </c>
      <c r="G46" s="121"/>
      <c r="H46" s="117"/>
    </row>
    <row r="47" spans="1:8" ht="15" hidden="1" customHeight="1" x14ac:dyDescent="0.25">
      <c r="A47" s="86" t="s">
        <v>55</v>
      </c>
      <c r="B47" s="151" t="s">
        <v>56</v>
      </c>
      <c r="C47" s="153" t="s">
        <v>49</v>
      </c>
      <c r="D47" s="153"/>
      <c r="E47" s="155"/>
      <c r="F47" s="155"/>
      <c r="G47" s="157"/>
      <c r="H47" s="148"/>
    </row>
    <row r="48" spans="1:8" ht="15" hidden="1" customHeight="1" x14ac:dyDescent="0.25">
      <c r="A48" s="89" t="s">
        <v>57</v>
      </c>
      <c r="B48" s="159"/>
      <c r="C48" s="160"/>
      <c r="D48" s="160"/>
      <c r="E48" s="161"/>
      <c r="F48" s="161"/>
      <c r="G48" s="162"/>
      <c r="H48" s="150"/>
    </row>
    <row r="49" spans="1:8" ht="15" hidden="1" customHeight="1" x14ac:dyDescent="0.25">
      <c r="A49" s="87" t="s">
        <v>58</v>
      </c>
      <c r="B49" s="152"/>
      <c r="C49" s="154"/>
      <c r="D49" s="154"/>
      <c r="E49" s="156"/>
      <c r="F49" s="156"/>
      <c r="G49" s="158"/>
      <c r="H49" s="149"/>
    </row>
    <row r="50" spans="1:8" ht="15" customHeight="1" x14ac:dyDescent="0.25">
      <c r="A50" s="90" t="s">
        <v>59</v>
      </c>
      <c r="B50" s="81" t="s">
        <v>60</v>
      </c>
      <c r="C50" s="120" t="s">
        <v>49</v>
      </c>
      <c r="D50" s="120"/>
      <c r="E50" s="121">
        <f>2479800+164700</f>
        <v>2644500</v>
      </c>
      <c r="F50" s="121">
        <f t="shared" ref="F50:G50" si="1">2479800+164700</f>
        <v>2644500</v>
      </c>
      <c r="G50" s="121">
        <f t="shared" si="1"/>
        <v>2644500</v>
      </c>
      <c r="H50" s="117"/>
    </row>
    <row r="51" spans="1:8" ht="27" customHeight="1" x14ac:dyDescent="0.25">
      <c r="A51" s="90" t="s">
        <v>61</v>
      </c>
      <c r="B51" s="81" t="s">
        <v>62</v>
      </c>
      <c r="C51" s="120" t="s">
        <v>63</v>
      </c>
      <c r="D51" s="120"/>
      <c r="E51" s="121"/>
      <c r="F51" s="122"/>
      <c r="G51" s="122"/>
      <c r="H51" s="117"/>
    </row>
    <row r="52" spans="1:8" x14ac:dyDescent="0.25">
      <c r="A52" s="88" t="s">
        <v>42</v>
      </c>
      <c r="B52" s="151" t="s">
        <v>64</v>
      </c>
      <c r="C52" s="153" t="s">
        <v>63</v>
      </c>
      <c r="D52" s="153"/>
      <c r="E52" s="155"/>
      <c r="F52" s="157"/>
      <c r="G52" s="157"/>
      <c r="H52" s="148"/>
    </row>
    <row r="53" spans="1:8" x14ac:dyDescent="0.25">
      <c r="A53" s="87"/>
      <c r="B53" s="152"/>
      <c r="C53" s="154"/>
      <c r="D53" s="154"/>
      <c r="E53" s="156"/>
      <c r="F53" s="158"/>
      <c r="G53" s="158"/>
      <c r="H53" s="149"/>
    </row>
    <row r="54" spans="1:8" x14ac:dyDescent="0.25">
      <c r="A54" s="90" t="s">
        <v>65</v>
      </c>
      <c r="B54" s="81" t="s">
        <v>66</v>
      </c>
      <c r="C54" s="120" t="s">
        <v>67</v>
      </c>
      <c r="D54" s="120" t="s">
        <v>288</v>
      </c>
      <c r="E54" s="121">
        <f>E55</f>
        <v>2722774.06</v>
      </c>
      <c r="F54" s="121">
        <f>F55</f>
        <v>1306000</v>
      </c>
      <c r="G54" s="122"/>
      <c r="H54" s="117"/>
    </row>
    <row r="55" spans="1:8" x14ac:dyDescent="0.25">
      <c r="A55" s="88" t="s">
        <v>42</v>
      </c>
      <c r="B55" s="151" t="s">
        <v>515</v>
      </c>
      <c r="C55" s="153" t="s">
        <v>67</v>
      </c>
      <c r="D55" s="153" t="s">
        <v>288</v>
      </c>
      <c r="E55" s="155">
        <v>2722774.06</v>
      </c>
      <c r="F55" s="155">
        <f>838000+468000</f>
        <v>1306000</v>
      </c>
      <c r="G55" s="157"/>
      <c r="H55" s="148"/>
    </row>
    <row r="56" spans="1:8" x14ac:dyDescent="0.25">
      <c r="A56" s="87" t="s">
        <v>72</v>
      </c>
      <c r="B56" s="152"/>
      <c r="C56" s="154"/>
      <c r="D56" s="154"/>
      <c r="E56" s="156"/>
      <c r="F56" s="156"/>
      <c r="G56" s="158"/>
      <c r="H56" s="149"/>
    </row>
    <row r="57" spans="1:8" ht="17.25" customHeight="1" x14ac:dyDescent="0.25">
      <c r="A57" s="90" t="s">
        <v>68</v>
      </c>
      <c r="B57" s="81" t="s">
        <v>69</v>
      </c>
      <c r="C57" s="120" t="s">
        <v>67</v>
      </c>
      <c r="D57" s="120"/>
      <c r="E57" s="121">
        <f>E58</f>
        <v>0</v>
      </c>
      <c r="F57" s="121">
        <f>F58</f>
        <v>0</v>
      </c>
      <c r="G57" s="121"/>
      <c r="H57" s="117"/>
    </row>
    <row r="58" spans="1:8" hidden="1" x14ac:dyDescent="0.25">
      <c r="A58" s="88" t="s">
        <v>42</v>
      </c>
      <c r="B58" s="151" t="s">
        <v>71</v>
      </c>
      <c r="C58" s="153" t="s">
        <v>67</v>
      </c>
      <c r="D58" s="153"/>
      <c r="E58" s="155"/>
      <c r="F58" s="155"/>
      <c r="G58" s="155"/>
      <c r="H58" s="148"/>
    </row>
    <row r="59" spans="1:8" hidden="1" x14ac:dyDescent="0.25">
      <c r="A59" s="87" t="s">
        <v>72</v>
      </c>
      <c r="B59" s="152"/>
      <c r="C59" s="154"/>
      <c r="D59" s="154"/>
      <c r="E59" s="156"/>
      <c r="F59" s="156"/>
      <c r="G59" s="156"/>
      <c r="H59" s="149"/>
    </row>
    <row r="60" spans="1:8" hidden="1" x14ac:dyDescent="0.25">
      <c r="A60" s="87" t="s">
        <v>271</v>
      </c>
      <c r="B60" s="119" t="s">
        <v>270</v>
      </c>
      <c r="C60" s="120" t="s">
        <v>70</v>
      </c>
      <c r="D60" s="120"/>
      <c r="E60" s="121"/>
      <c r="F60" s="121"/>
      <c r="G60" s="121"/>
      <c r="H60" s="117"/>
    </row>
    <row r="61" spans="1:8" hidden="1" x14ac:dyDescent="0.25">
      <c r="A61" s="90" t="s">
        <v>73</v>
      </c>
      <c r="B61" s="81" t="s">
        <v>74</v>
      </c>
      <c r="C61" s="120"/>
      <c r="D61" s="120"/>
      <c r="E61" s="121">
        <f>E62+E64</f>
        <v>0</v>
      </c>
      <c r="F61" s="121">
        <f>F62+F64</f>
        <v>0</v>
      </c>
      <c r="G61" s="121">
        <f>G62+G64</f>
        <v>0</v>
      </c>
      <c r="H61" s="117">
        <f>H62+H64</f>
        <v>0</v>
      </c>
    </row>
    <row r="62" spans="1:8" hidden="1" x14ac:dyDescent="0.25">
      <c r="A62" s="88" t="s">
        <v>42</v>
      </c>
      <c r="B62" s="151"/>
      <c r="C62" s="153" t="s">
        <v>75</v>
      </c>
      <c r="D62" s="153"/>
      <c r="E62" s="155"/>
      <c r="F62" s="157"/>
      <c r="G62" s="157"/>
      <c r="H62" s="148"/>
    </row>
    <row r="63" spans="1:8" hidden="1" x14ac:dyDescent="0.25">
      <c r="A63" s="87"/>
      <c r="B63" s="152"/>
      <c r="C63" s="154"/>
      <c r="D63" s="154"/>
      <c r="E63" s="156"/>
      <c r="F63" s="158"/>
      <c r="G63" s="158"/>
      <c r="H63" s="149"/>
    </row>
    <row r="64" spans="1:8" x14ac:dyDescent="0.25">
      <c r="A64" s="90"/>
      <c r="B64" s="81"/>
      <c r="C64" s="120"/>
      <c r="D64" s="120"/>
      <c r="E64" s="121"/>
      <c r="F64" s="122"/>
      <c r="G64" s="122"/>
      <c r="H64" s="117"/>
    </row>
    <row r="65" spans="1:9" hidden="1" x14ac:dyDescent="0.25">
      <c r="A65" s="90" t="s">
        <v>289</v>
      </c>
      <c r="B65" s="81" t="s">
        <v>76</v>
      </c>
      <c r="C65" s="120" t="s">
        <v>38</v>
      </c>
      <c r="D65" s="120"/>
      <c r="E65" s="121">
        <f>E66</f>
        <v>0</v>
      </c>
      <c r="F65" s="121">
        <f>F66</f>
        <v>0</v>
      </c>
      <c r="G65" s="121">
        <f>G66</f>
        <v>0</v>
      </c>
      <c r="H65" s="117" t="str">
        <f>H66</f>
        <v>х</v>
      </c>
    </row>
    <row r="66" spans="1:9" ht="24.75" hidden="1" x14ac:dyDescent="0.25">
      <c r="A66" s="88" t="s">
        <v>268</v>
      </c>
      <c r="B66" s="91" t="s">
        <v>78</v>
      </c>
      <c r="C66" s="92" t="s">
        <v>79</v>
      </c>
      <c r="D66" s="120"/>
      <c r="E66" s="117"/>
      <c r="F66" s="117"/>
      <c r="G66" s="117"/>
      <c r="H66" s="93" t="s">
        <v>38</v>
      </c>
    </row>
    <row r="67" spans="1:9" x14ac:dyDescent="0.25">
      <c r="A67" s="82" t="s">
        <v>80</v>
      </c>
      <c r="B67" s="83" t="s">
        <v>81</v>
      </c>
      <c r="C67" s="84" t="s">
        <v>38</v>
      </c>
      <c r="D67" s="120"/>
      <c r="E67" s="85">
        <f>E68+E95+E110</f>
        <v>28043900.890000001</v>
      </c>
      <c r="F67" s="85">
        <f t="shared" ref="F67:G67" si="2">F68+F95+F110</f>
        <v>22424800</v>
      </c>
      <c r="G67" s="85">
        <f t="shared" si="2"/>
        <v>9337800</v>
      </c>
      <c r="H67" s="117"/>
    </row>
    <row r="68" spans="1:9" x14ac:dyDescent="0.25">
      <c r="A68" s="86" t="s">
        <v>42</v>
      </c>
      <c r="B68" s="151" t="s">
        <v>82</v>
      </c>
      <c r="C68" s="153" t="s">
        <v>38</v>
      </c>
      <c r="D68" s="153"/>
      <c r="E68" s="155">
        <f>E70+E71+E72+E75</f>
        <v>18183497.149999999</v>
      </c>
      <c r="F68" s="155">
        <f>F70+F71+F72+F75</f>
        <v>14744300</v>
      </c>
      <c r="G68" s="155">
        <f>G70+G71+G72+G75</f>
        <v>2010300</v>
      </c>
      <c r="H68" s="148" t="s">
        <v>38</v>
      </c>
    </row>
    <row r="69" spans="1:9" x14ac:dyDescent="0.25">
      <c r="A69" s="87" t="s">
        <v>83</v>
      </c>
      <c r="B69" s="152"/>
      <c r="C69" s="154"/>
      <c r="D69" s="154"/>
      <c r="E69" s="156"/>
      <c r="F69" s="156"/>
      <c r="G69" s="156"/>
      <c r="H69" s="149"/>
    </row>
    <row r="70" spans="1:9" x14ac:dyDescent="0.25">
      <c r="A70" s="89" t="s">
        <v>42</v>
      </c>
      <c r="B70" s="151" t="s">
        <v>84</v>
      </c>
      <c r="C70" s="153" t="s">
        <v>85</v>
      </c>
      <c r="D70" s="120" t="s">
        <v>290</v>
      </c>
      <c r="E70" s="94">
        <f>12231114.05+1656100</f>
        <v>13887214.050000001</v>
      </c>
      <c r="F70" s="94">
        <f>1544000+8777300+643700+359500</f>
        <v>11324500</v>
      </c>
      <c r="G70" s="94">
        <v>1544000</v>
      </c>
      <c r="H70" s="148" t="s">
        <v>38</v>
      </c>
    </row>
    <row r="71" spans="1:9" x14ac:dyDescent="0.25">
      <c r="A71" s="87" t="s">
        <v>86</v>
      </c>
      <c r="B71" s="152"/>
      <c r="C71" s="154"/>
      <c r="D71" s="120" t="s">
        <v>291</v>
      </c>
      <c r="E71" s="94">
        <f>30000+50000</f>
        <v>80000</v>
      </c>
      <c r="F71" s="94"/>
      <c r="G71" s="94"/>
      <c r="H71" s="149"/>
      <c r="I71" s="145"/>
    </row>
    <row r="72" spans="1:9" ht="29.25" customHeight="1" x14ac:dyDescent="0.25">
      <c r="A72" s="90" t="s">
        <v>87</v>
      </c>
      <c r="B72" s="81" t="s">
        <v>88</v>
      </c>
      <c r="C72" s="120" t="s">
        <v>89</v>
      </c>
      <c r="D72" s="120" t="s">
        <v>291</v>
      </c>
      <c r="E72" s="121"/>
      <c r="F72" s="122"/>
      <c r="G72" s="122"/>
      <c r="H72" s="117" t="s">
        <v>38</v>
      </c>
    </row>
    <row r="73" spans="1:9" x14ac:dyDescent="0.25">
      <c r="A73" s="88" t="s">
        <v>90</v>
      </c>
      <c r="B73" s="151" t="s">
        <v>91</v>
      </c>
      <c r="C73" s="153" t="s">
        <v>92</v>
      </c>
      <c r="D73" s="120"/>
      <c r="E73" s="94"/>
      <c r="F73" s="94"/>
      <c r="G73" s="94"/>
      <c r="H73" s="148" t="s">
        <v>38</v>
      </c>
    </row>
    <row r="74" spans="1:9" x14ac:dyDescent="0.25">
      <c r="A74" s="87" t="s">
        <v>93</v>
      </c>
      <c r="B74" s="152"/>
      <c r="C74" s="154"/>
      <c r="D74" s="120"/>
      <c r="E74" s="94"/>
      <c r="F74" s="94"/>
      <c r="G74" s="94"/>
      <c r="H74" s="149"/>
    </row>
    <row r="75" spans="1:9" ht="24.75" x14ac:dyDescent="0.25">
      <c r="A75" s="86" t="s">
        <v>94</v>
      </c>
      <c r="B75" s="151" t="s">
        <v>95</v>
      </c>
      <c r="C75" s="153" t="s">
        <v>96</v>
      </c>
      <c r="D75" s="153" t="s">
        <v>292</v>
      </c>
      <c r="E75" s="155">
        <f>E77+E79</f>
        <v>4216283.0999999996</v>
      </c>
      <c r="F75" s="155">
        <f>F77+F79</f>
        <v>3419800</v>
      </c>
      <c r="G75" s="155">
        <f>G77+G79</f>
        <v>466300</v>
      </c>
      <c r="H75" s="148" t="s">
        <v>38</v>
      </c>
    </row>
    <row r="76" spans="1:9" x14ac:dyDescent="0.25">
      <c r="A76" s="87" t="s">
        <v>97</v>
      </c>
      <c r="B76" s="152"/>
      <c r="C76" s="154"/>
      <c r="D76" s="154"/>
      <c r="E76" s="156"/>
      <c r="F76" s="156"/>
      <c r="G76" s="156"/>
      <c r="H76" s="149"/>
    </row>
    <row r="77" spans="1:9" x14ac:dyDescent="0.25">
      <c r="A77" s="88" t="s">
        <v>42</v>
      </c>
      <c r="B77" s="151" t="s">
        <v>98</v>
      </c>
      <c r="C77" s="153" t="s">
        <v>96</v>
      </c>
      <c r="D77" s="153" t="s">
        <v>292</v>
      </c>
      <c r="E77" s="155">
        <f>3716383.1+499900</f>
        <v>4216283.0999999996</v>
      </c>
      <c r="F77" s="155">
        <f>466300+2650700+194300+108500</f>
        <v>3419800</v>
      </c>
      <c r="G77" s="155">
        <v>466300</v>
      </c>
      <c r="H77" s="148" t="s">
        <v>38</v>
      </c>
    </row>
    <row r="78" spans="1:9" x14ac:dyDescent="0.25">
      <c r="A78" s="87" t="s">
        <v>99</v>
      </c>
      <c r="B78" s="152"/>
      <c r="C78" s="154"/>
      <c r="D78" s="154"/>
      <c r="E78" s="156"/>
      <c r="F78" s="156"/>
      <c r="G78" s="156"/>
      <c r="H78" s="149"/>
    </row>
    <row r="79" spans="1:9" x14ac:dyDescent="0.25">
      <c r="A79" s="90" t="s">
        <v>100</v>
      </c>
      <c r="B79" s="81" t="s">
        <v>101</v>
      </c>
      <c r="C79" s="120" t="s">
        <v>96</v>
      </c>
      <c r="D79" s="120"/>
      <c r="E79" s="121"/>
      <c r="F79" s="122"/>
      <c r="G79" s="122"/>
      <c r="H79" s="117" t="s">
        <v>38</v>
      </c>
    </row>
    <row r="80" spans="1:9" x14ac:dyDescent="0.25">
      <c r="A80" s="90" t="s">
        <v>102</v>
      </c>
      <c r="B80" s="81" t="s">
        <v>103</v>
      </c>
      <c r="C80" s="120" t="s">
        <v>104</v>
      </c>
      <c r="D80" s="120"/>
      <c r="E80" s="121">
        <f>E81</f>
        <v>0</v>
      </c>
      <c r="F80" s="121">
        <f t="shared" ref="F80:G80" si="3">F81</f>
        <v>0</v>
      </c>
      <c r="G80" s="121">
        <f t="shared" si="3"/>
        <v>0</v>
      </c>
      <c r="H80" s="117" t="s">
        <v>38</v>
      </c>
    </row>
    <row r="81" spans="1:8" x14ac:dyDescent="0.25">
      <c r="A81" s="88" t="s">
        <v>42</v>
      </c>
      <c r="B81" s="151" t="s">
        <v>105</v>
      </c>
      <c r="C81" s="153" t="s">
        <v>106</v>
      </c>
      <c r="D81" s="153"/>
      <c r="E81" s="155">
        <f>E84</f>
        <v>0</v>
      </c>
      <c r="F81" s="155">
        <f>F84</f>
        <v>0</v>
      </c>
      <c r="G81" s="155">
        <f>G84</f>
        <v>0</v>
      </c>
      <c r="H81" s="148" t="s">
        <v>38</v>
      </c>
    </row>
    <row r="82" spans="1:8" x14ac:dyDescent="0.25">
      <c r="A82" s="89" t="s">
        <v>107</v>
      </c>
      <c r="B82" s="159"/>
      <c r="C82" s="160"/>
      <c r="D82" s="160"/>
      <c r="E82" s="161"/>
      <c r="F82" s="161"/>
      <c r="G82" s="161"/>
      <c r="H82" s="150"/>
    </row>
    <row r="83" spans="1:8" x14ac:dyDescent="0.25">
      <c r="A83" s="87" t="s">
        <v>108</v>
      </c>
      <c r="B83" s="152"/>
      <c r="C83" s="154"/>
      <c r="D83" s="154"/>
      <c r="E83" s="156"/>
      <c r="F83" s="156"/>
      <c r="G83" s="156"/>
      <c r="H83" s="149"/>
    </row>
    <row r="84" spans="1:8" x14ac:dyDescent="0.25">
      <c r="A84" s="88" t="s">
        <v>77</v>
      </c>
      <c r="B84" s="151" t="s">
        <v>109</v>
      </c>
      <c r="C84" s="153" t="s">
        <v>110</v>
      </c>
      <c r="D84" s="153"/>
      <c r="E84" s="155"/>
      <c r="F84" s="157"/>
      <c r="G84" s="157"/>
      <c r="H84" s="148" t="s">
        <v>38</v>
      </c>
    </row>
    <row r="85" spans="1:8" x14ac:dyDescent="0.25">
      <c r="A85" s="89" t="s">
        <v>111</v>
      </c>
      <c r="B85" s="159"/>
      <c r="C85" s="160"/>
      <c r="D85" s="160"/>
      <c r="E85" s="161"/>
      <c r="F85" s="162"/>
      <c r="G85" s="162"/>
      <c r="H85" s="150"/>
    </row>
    <row r="86" spans="1:8" x14ac:dyDescent="0.25">
      <c r="A86" s="87" t="s">
        <v>112</v>
      </c>
      <c r="B86" s="152"/>
      <c r="C86" s="154"/>
      <c r="D86" s="154"/>
      <c r="E86" s="156"/>
      <c r="F86" s="158"/>
      <c r="G86" s="158"/>
      <c r="H86" s="149"/>
    </row>
    <row r="87" spans="1:8" x14ac:dyDescent="0.25">
      <c r="A87" s="90"/>
      <c r="B87" s="81"/>
      <c r="C87" s="120"/>
      <c r="D87" s="120"/>
      <c r="E87" s="121"/>
      <c r="F87" s="122"/>
      <c r="G87" s="122"/>
      <c r="H87" s="117"/>
    </row>
    <row r="88" spans="1:8" ht="24.75" x14ac:dyDescent="0.25">
      <c r="A88" s="88" t="s">
        <v>113</v>
      </c>
      <c r="B88" s="151" t="s">
        <v>114</v>
      </c>
      <c r="C88" s="153" t="s">
        <v>115</v>
      </c>
      <c r="D88" s="153"/>
      <c r="E88" s="155"/>
      <c r="F88" s="157"/>
      <c r="G88" s="157"/>
      <c r="H88" s="148" t="s">
        <v>38</v>
      </c>
    </row>
    <row r="89" spans="1:8" x14ac:dyDescent="0.25">
      <c r="A89" s="87" t="s">
        <v>116</v>
      </c>
      <c r="B89" s="152"/>
      <c r="C89" s="154"/>
      <c r="D89" s="154"/>
      <c r="E89" s="156"/>
      <c r="F89" s="158"/>
      <c r="G89" s="158"/>
      <c r="H89" s="149"/>
    </row>
    <row r="90" spans="1:8" ht="24.75" x14ac:dyDescent="0.25">
      <c r="A90" s="86" t="s">
        <v>117</v>
      </c>
      <c r="B90" s="151" t="s">
        <v>118</v>
      </c>
      <c r="C90" s="153" t="s">
        <v>119</v>
      </c>
      <c r="D90" s="153"/>
      <c r="E90" s="155"/>
      <c r="F90" s="157"/>
      <c r="G90" s="157"/>
      <c r="H90" s="148" t="s">
        <v>38</v>
      </c>
    </row>
    <row r="91" spans="1:8" ht="24.75" x14ac:dyDescent="0.25">
      <c r="A91" s="89" t="s">
        <v>120</v>
      </c>
      <c r="B91" s="159"/>
      <c r="C91" s="160"/>
      <c r="D91" s="160"/>
      <c r="E91" s="161"/>
      <c r="F91" s="162"/>
      <c r="G91" s="162"/>
      <c r="H91" s="150"/>
    </row>
    <row r="92" spans="1:8" ht="24.75" x14ac:dyDescent="0.25">
      <c r="A92" s="87" t="s">
        <v>121</v>
      </c>
      <c r="B92" s="152"/>
      <c r="C92" s="154"/>
      <c r="D92" s="154"/>
      <c r="E92" s="156"/>
      <c r="F92" s="158"/>
      <c r="G92" s="158"/>
      <c r="H92" s="149"/>
    </row>
    <row r="93" spans="1:8" ht="24.75" x14ac:dyDescent="0.25">
      <c r="A93" s="88" t="s">
        <v>122</v>
      </c>
      <c r="B93" s="151" t="s">
        <v>123</v>
      </c>
      <c r="C93" s="153" t="s">
        <v>124</v>
      </c>
      <c r="D93" s="153"/>
      <c r="E93" s="155"/>
      <c r="F93" s="157"/>
      <c r="G93" s="157"/>
      <c r="H93" s="148" t="s">
        <v>38</v>
      </c>
    </row>
    <row r="94" spans="1:8" x14ac:dyDescent="0.25">
      <c r="A94" s="87" t="s">
        <v>125</v>
      </c>
      <c r="B94" s="152"/>
      <c r="C94" s="154"/>
      <c r="D94" s="154"/>
      <c r="E94" s="156"/>
      <c r="F94" s="158"/>
      <c r="G94" s="158"/>
      <c r="H94" s="149"/>
    </row>
    <row r="95" spans="1:8" x14ac:dyDescent="0.25">
      <c r="A95" s="87" t="s">
        <v>126</v>
      </c>
      <c r="B95" s="81" t="s">
        <v>127</v>
      </c>
      <c r="C95" s="120" t="s">
        <v>128</v>
      </c>
      <c r="D95" s="120" t="s">
        <v>293</v>
      </c>
      <c r="E95" s="121">
        <f>E96+E98+E100</f>
        <v>103207.28</v>
      </c>
      <c r="F95" s="121">
        <f>F96+F98+F100</f>
        <v>103200</v>
      </c>
      <c r="G95" s="121">
        <f>G96+G98+G100</f>
        <v>103200</v>
      </c>
      <c r="H95" s="117" t="s">
        <v>38</v>
      </c>
    </row>
    <row r="96" spans="1:8" x14ac:dyDescent="0.25">
      <c r="A96" s="88" t="s">
        <v>77</v>
      </c>
      <c r="B96" s="151" t="s">
        <v>129</v>
      </c>
      <c r="C96" s="153" t="s">
        <v>130</v>
      </c>
      <c r="D96" s="153" t="s">
        <v>294</v>
      </c>
      <c r="E96" s="155">
        <v>102960</v>
      </c>
      <c r="F96" s="155">
        <v>102960</v>
      </c>
      <c r="G96" s="155">
        <v>102960</v>
      </c>
      <c r="H96" s="148" t="s">
        <v>38</v>
      </c>
    </row>
    <row r="97" spans="1:8" x14ac:dyDescent="0.25">
      <c r="A97" s="87" t="s">
        <v>131</v>
      </c>
      <c r="B97" s="152"/>
      <c r="C97" s="154"/>
      <c r="D97" s="154"/>
      <c r="E97" s="156"/>
      <c r="F97" s="156"/>
      <c r="G97" s="156"/>
      <c r="H97" s="149"/>
    </row>
    <row r="98" spans="1:8" ht="24.75" x14ac:dyDescent="0.25">
      <c r="A98" s="88" t="s">
        <v>132</v>
      </c>
      <c r="B98" s="151" t="s">
        <v>133</v>
      </c>
      <c r="C98" s="153" t="s">
        <v>134</v>
      </c>
      <c r="D98" s="153" t="s">
        <v>294</v>
      </c>
      <c r="E98" s="155"/>
      <c r="F98" s="155"/>
      <c r="G98" s="155"/>
      <c r="H98" s="148" t="s">
        <v>38</v>
      </c>
    </row>
    <row r="99" spans="1:8" x14ac:dyDescent="0.25">
      <c r="A99" s="87" t="s">
        <v>135</v>
      </c>
      <c r="B99" s="152"/>
      <c r="C99" s="154"/>
      <c r="D99" s="154"/>
      <c r="E99" s="156"/>
      <c r="F99" s="156"/>
      <c r="G99" s="156"/>
      <c r="H99" s="149"/>
    </row>
    <row r="100" spans="1:8" ht="27" customHeight="1" x14ac:dyDescent="0.25">
      <c r="A100" s="90" t="s">
        <v>136</v>
      </c>
      <c r="B100" s="81" t="s">
        <v>137</v>
      </c>
      <c r="C100" s="120" t="s">
        <v>138</v>
      </c>
      <c r="D100" s="120" t="s">
        <v>294</v>
      </c>
      <c r="E100" s="121">
        <f>7.28+240</f>
        <v>247.28</v>
      </c>
      <c r="F100" s="121">
        <v>240</v>
      </c>
      <c r="G100" s="121">
        <v>240</v>
      </c>
      <c r="H100" s="117" t="s">
        <v>38</v>
      </c>
    </row>
    <row r="101" spans="1:8" ht="24.75" x14ac:dyDescent="0.25">
      <c r="A101" s="90" t="s">
        <v>139</v>
      </c>
      <c r="B101" s="81" t="s">
        <v>140</v>
      </c>
      <c r="C101" s="120" t="s">
        <v>38</v>
      </c>
      <c r="D101" s="120"/>
      <c r="E101" s="121">
        <f>E102+E104</f>
        <v>0</v>
      </c>
      <c r="F101" s="121">
        <f>F102+F104</f>
        <v>0</v>
      </c>
      <c r="G101" s="121">
        <f>G102+G104</f>
        <v>0</v>
      </c>
      <c r="H101" s="117" t="s">
        <v>38</v>
      </c>
    </row>
    <row r="102" spans="1:8" x14ac:dyDescent="0.25">
      <c r="A102" s="88" t="s">
        <v>77</v>
      </c>
      <c r="B102" s="151" t="s">
        <v>141</v>
      </c>
      <c r="C102" s="153" t="s">
        <v>142</v>
      </c>
      <c r="D102" s="153"/>
      <c r="E102" s="155"/>
      <c r="F102" s="157"/>
      <c r="G102" s="157"/>
      <c r="H102" s="148" t="s">
        <v>38</v>
      </c>
    </row>
    <row r="103" spans="1:8" x14ac:dyDescent="0.25">
      <c r="A103" s="87" t="s">
        <v>143</v>
      </c>
      <c r="B103" s="152"/>
      <c r="C103" s="154"/>
      <c r="D103" s="154"/>
      <c r="E103" s="156"/>
      <c r="F103" s="158"/>
      <c r="G103" s="158"/>
      <c r="H103" s="149"/>
    </row>
    <row r="104" spans="1:8" x14ac:dyDescent="0.25">
      <c r="A104" s="90" t="s">
        <v>144</v>
      </c>
      <c r="B104" s="81" t="s">
        <v>145</v>
      </c>
      <c r="C104" s="120" t="s">
        <v>146</v>
      </c>
      <c r="D104" s="120"/>
      <c r="E104" s="121"/>
      <c r="F104" s="122"/>
      <c r="G104" s="122"/>
      <c r="H104" s="117" t="s">
        <v>38</v>
      </c>
    </row>
    <row r="105" spans="1:8" ht="24.75" x14ac:dyDescent="0.25">
      <c r="A105" s="88" t="s">
        <v>147</v>
      </c>
      <c r="B105" s="151" t="s">
        <v>148</v>
      </c>
      <c r="C105" s="153" t="s">
        <v>149</v>
      </c>
      <c r="D105" s="153"/>
      <c r="E105" s="155"/>
      <c r="F105" s="157"/>
      <c r="G105" s="157"/>
      <c r="H105" s="148" t="s">
        <v>38</v>
      </c>
    </row>
    <row r="106" spans="1:8" x14ac:dyDescent="0.25">
      <c r="A106" s="87" t="s">
        <v>150</v>
      </c>
      <c r="B106" s="152"/>
      <c r="C106" s="154"/>
      <c r="D106" s="154"/>
      <c r="E106" s="156"/>
      <c r="F106" s="158"/>
      <c r="G106" s="158"/>
      <c r="H106" s="149"/>
    </row>
    <row r="107" spans="1:8" x14ac:dyDescent="0.25">
      <c r="A107" s="90" t="s">
        <v>151</v>
      </c>
      <c r="B107" s="81" t="s">
        <v>152</v>
      </c>
      <c r="C107" s="120" t="s">
        <v>38</v>
      </c>
      <c r="D107" s="120"/>
      <c r="E107" s="121">
        <f>E108</f>
        <v>0</v>
      </c>
      <c r="F107" s="121">
        <f>F108</f>
        <v>0</v>
      </c>
      <c r="G107" s="121">
        <f>G108</f>
        <v>0</v>
      </c>
      <c r="H107" s="117" t="s">
        <v>38</v>
      </c>
    </row>
    <row r="108" spans="1:8" ht="24.75" x14ac:dyDescent="0.25">
      <c r="A108" s="88" t="s">
        <v>153</v>
      </c>
      <c r="B108" s="151" t="s">
        <v>154</v>
      </c>
      <c r="C108" s="153" t="s">
        <v>155</v>
      </c>
      <c r="D108" s="153"/>
      <c r="E108" s="155"/>
      <c r="F108" s="157"/>
      <c r="G108" s="157"/>
      <c r="H108" s="148" t="s">
        <v>38</v>
      </c>
    </row>
    <row r="109" spans="1:8" ht="24.75" x14ac:dyDescent="0.25">
      <c r="A109" s="87" t="s">
        <v>156</v>
      </c>
      <c r="B109" s="152"/>
      <c r="C109" s="154"/>
      <c r="D109" s="154"/>
      <c r="E109" s="156"/>
      <c r="F109" s="158"/>
      <c r="G109" s="158"/>
      <c r="H109" s="149"/>
    </row>
    <row r="110" spans="1:8" x14ac:dyDescent="0.25">
      <c r="A110" s="90" t="s">
        <v>295</v>
      </c>
      <c r="B110" s="81" t="s">
        <v>157</v>
      </c>
      <c r="C110" s="123" t="s">
        <v>38</v>
      </c>
      <c r="D110" s="123" t="s">
        <v>38</v>
      </c>
      <c r="E110" s="121">
        <f>E116+E117</f>
        <v>9757196.4600000009</v>
      </c>
      <c r="F110" s="121">
        <f>F116+F117</f>
        <v>7577300</v>
      </c>
      <c r="G110" s="121">
        <f>G116+G117</f>
        <v>7224300</v>
      </c>
      <c r="H110" s="117">
        <f>H111+H113+H115+H116</f>
        <v>0</v>
      </c>
    </row>
    <row r="111" spans="1:8" x14ac:dyDescent="0.25">
      <c r="A111" s="88" t="s">
        <v>42</v>
      </c>
      <c r="B111" s="151" t="s">
        <v>158</v>
      </c>
      <c r="C111" s="163" t="s">
        <v>159</v>
      </c>
      <c r="D111" s="163"/>
      <c r="E111" s="155"/>
      <c r="F111" s="157"/>
      <c r="G111" s="157"/>
      <c r="H111" s="148"/>
    </row>
    <row r="112" spans="1:8" ht="24.75" x14ac:dyDescent="0.25">
      <c r="A112" s="87" t="s">
        <v>160</v>
      </c>
      <c r="B112" s="152"/>
      <c r="C112" s="164"/>
      <c r="D112" s="164"/>
      <c r="E112" s="156"/>
      <c r="F112" s="158"/>
      <c r="G112" s="158"/>
      <c r="H112" s="149"/>
    </row>
    <row r="113" spans="1:9" ht="24.75" x14ac:dyDescent="0.25">
      <c r="A113" s="88" t="s">
        <v>161</v>
      </c>
      <c r="B113" s="151" t="s">
        <v>162</v>
      </c>
      <c r="C113" s="163" t="s">
        <v>163</v>
      </c>
      <c r="D113" s="163"/>
      <c r="E113" s="155"/>
      <c r="F113" s="157"/>
      <c r="G113" s="157"/>
      <c r="H113" s="148"/>
    </row>
    <row r="114" spans="1:9" x14ac:dyDescent="0.25">
      <c r="A114" s="87" t="s">
        <v>164</v>
      </c>
      <c r="B114" s="152"/>
      <c r="C114" s="164"/>
      <c r="D114" s="164"/>
      <c r="E114" s="156"/>
      <c r="F114" s="158"/>
      <c r="G114" s="158"/>
      <c r="H114" s="149"/>
    </row>
    <row r="115" spans="1:9" ht="24.75" x14ac:dyDescent="0.25">
      <c r="A115" s="88" t="s">
        <v>265</v>
      </c>
      <c r="B115" s="91" t="s">
        <v>165</v>
      </c>
      <c r="C115" s="123" t="s">
        <v>166</v>
      </c>
      <c r="D115" s="123"/>
      <c r="E115" s="94"/>
      <c r="F115" s="94"/>
      <c r="G115" s="94"/>
      <c r="H115" s="117"/>
    </row>
    <row r="116" spans="1:9" s="63" customFormat="1" x14ac:dyDescent="0.25">
      <c r="A116" s="95" t="s">
        <v>269</v>
      </c>
      <c r="B116" s="96" t="s">
        <v>167</v>
      </c>
      <c r="C116" s="123" t="s">
        <v>168</v>
      </c>
      <c r="D116" s="123" t="s">
        <v>168</v>
      </c>
      <c r="E116" s="97">
        <f>7536922.4+566774.06</f>
        <v>8103696.4600000009</v>
      </c>
      <c r="F116" s="97">
        <v>6754600</v>
      </c>
      <c r="G116" s="97">
        <f>6754600-353000</f>
        <v>6401600</v>
      </c>
      <c r="H116" s="98"/>
    </row>
    <row r="117" spans="1:9" s="63" customFormat="1" x14ac:dyDescent="0.25">
      <c r="A117" s="143" t="s">
        <v>481</v>
      </c>
      <c r="B117" s="144"/>
      <c r="C117" s="123" t="s">
        <v>482</v>
      </c>
      <c r="D117" s="123" t="s">
        <v>482</v>
      </c>
      <c r="E117" s="97">
        <v>1653500</v>
      </c>
      <c r="F117" s="97">
        <v>822700</v>
      </c>
      <c r="G117" s="97">
        <v>822700</v>
      </c>
      <c r="H117" s="98"/>
      <c r="I117" s="146"/>
    </row>
    <row r="118" spans="1:9" x14ac:dyDescent="0.25">
      <c r="A118" s="88" t="s">
        <v>169</v>
      </c>
      <c r="B118" s="151" t="s">
        <v>170</v>
      </c>
      <c r="C118" s="153" t="s">
        <v>171</v>
      </c>
      <c r="D118" s="153"/>
      <c r="E118" s="155">
        <f>E120+E123</f>
        <v>0</v>
      </c>
      <c r="F118" s="155">
        <f>F120+F123</f>
        <v>0</v>
      </c>
      <c r="G118" s="155">
        <f>G120+G123</f>
        <v>0</v>
      </c>
      <c r="H118" s="148">
        <f>H120+H123</f>
        <v>0</v>
      </c>
    </row>
    <row r="119" spans="1:9" x14ac:dyDescent="0.25">
      <c r="A119" s="87" t="s">
        <v>172</v>
      </c>
      <c r="B119" s="152"/>
      <c r="C119" s="154"/>
      <c r="D119" s="154"/>
      <c r="E119" s="156"/>
      <c r="F119" s="156"/>
      <c r="G119" s="156"/>
      <c r="H119" s="149"/>
    </row>
    <row r="120" spans="1:9" x14ac:dyDescent="0.25">
      <c r="A120" s="88" t="s">
        <v>42</v>
      </c>
      <c r="B120" s="151" t="s">
        <v>173</v>
      </c>
      <c r="C120" s="153" t="s">
        <v>174</v>
      </c>
      <c r="D120" s="153"/>
      <c r="E120" s="155"/>
      <c r="F120" s="157"/>
      <c r="G120" s="157"/>
      <c r="H120" s="148"/>
    </row>
    <row r="121" spans="1:9" x14ac:dyDescent="0.25">
      <c r="A121" s="89" t="s">
        <v>175</v>
      </c>
      <c r="B121" s="159"/>
      <c r="C121" s="160"/>
      <c r="D121" s="160"/>
      <c r="E121" s="161"/>
      <c r="F121" s="162"/>
      <c r="G121" s="162"/>
      <c r="H121" s="150"/>
    </row>
    <row r="122" spans="1:9" x14ac:dyDescent="0.25">
      <c r="A122" s="87" t="s">
        <v>176</v>
      </c>
      <c r="B122" s="152"/>
      <c r="C122" s="154"/>
      <c r="D122" s="154"/>
      <c r="E122" s="156"/>
      <c r="F122" s="158"/>
      <c r="G122" s="158"/>
      <c r="H122" s="149"/>
    </row>
    <row r="123" spans="1:9" x14ac:dyDescent="0.25">
      <c r="A123" s="88" t="s">
        <v>177</v>
      </c>
      <c r="B123" s="151" t="s">
        <v>178</v>
      </c>
      <c r="C123" s="153" t="s">
        <v>179</v>
      </c>
      <c r="D123" s="153"/>
      <c r="E123" s="155"/>
      <c r="F123" s="157"/>
      <c r="G123" s="157"/>
      <c r="H123" s="148"/>
    </row>
    <row r="124" spans="1:9" x14ac:dyDescent="0.25">
      <c r="A124" s="87" t="s">
        <v>180</v>
      </c>
      <c r="B124" s="152"/>
      <c r="C124" s="154"/>
      <c r="D124" s="154"/>
      <c r="E124" s="156"/>
      <c r="F124" s="158"/>
      <c r="G124" s="158"/>
      <c r="H124" s="149"/>
    </row>
    <row r="125" spans="1:9" x14ac:dyDescent="0.25">
      <c r="A125" s="99" t="s">
        <v>296</v>
      </c>
      <c r="B125" s="83" t="s">
        <v>181</v>
      </c>
      <c r="C125" s="84" t="s">
        <v>182</v>
      </c>
      <c r="D125" s="120"/>
      <c r="E125" s="121">
        <f>E126+E127+E128</f>
        <v>0</v>
      </c>
      <c r="F125" s="121">
        <f>F126+F127+F128</f>
        <v>0</v>
      </c>
      <c r="G125" s="121">
        <f>G126+G127+G128</f>
        <v>0</v>
      </c>
      <c r="H125" s="117" t="s">
        <v>38</v>
      </c>
    </row>
    <row r="126" spans="1:9" x14ac:dyDescent="0.25">
      <c r="A126" s="88" t="s">
        <v>266</v>
      </c>
      <c r="B126" s="91" t="s">
        <v>183</v>
      </c>
      <c r="C126" s="120"/>
      <c r="D126" s="120"/>
      <c r="E126" s="94"/>
      <c r="F126" s="94"/>
      <c r="G126" s="94"/>
      <c r="H126" s="117" t="s">
        <v>38</v>
      </c>
    </row>
    <row r="127" spans="1:9" x14ac:dyDescent="0.25">
      <c r="A127" s="90" t="s">
        <v>297</v>
      </c>
      <c r="B127" s="81" t="s">
        <v>184</v>
      </c>
      <c r="C127" s="120"/>
      <c r="D127" s="120"/>
      <c r="E127" s="121"/>
      <c r="F127" s="122"/>
      <c r="G127" s="122"/>
      <c r="H127" s="117" t="s">
        <v>38</v>
      </c>
    </row>
    <row r="128" spans="1:9" x14ac:dyDescent="0.25">
      <c r="A128" s="90" t="s">
        <v>298</v>
      </c>
      <c r="B128" s="81" t="s">
        <v>185</v>
      </c>
      <c r="C128" s="120"/>
      <c r="D128" s="120"/>
      <c r="E128" s="121"/>
      <c r="F128" s="122"/>
      <c r="G128" s="122"/>
      <c r="H128" s="117" t="s">
        <v>38</v>
      </c>
    </row>
    <row r="129" spans="1:8" x14ac:dyDescent="0.25">
      <c r="A129" s="82" t="s">
        <v>299</v>
      </c>
      <c r="B129" s="83" t="s">
        <v>186</v>
      </c>
      <c r="C129" s="84" t="s">
        <v>38</v>
      </c>
      <c r="D129" s="120"/>
      <c r="E129" s="121">
        <f>E130</f>
        <v>5896.01</v>
      </c>
      <c r="F129" s="121">
        <f>F130</f>
        <v>0</v>
      </c>
      <c r="G129" s="121">
        <f>G130</f>
        <v>0</v>
      </c>
      <c r="H129" s="117" t="s">
        <v>38</v>
      </c>
    </row>
    <row r="130" spans="1:8" x14ac:dyDescent="0.25">
      <c r="A130" s="88" t="s">
        <v>267</v>
      </c>
      <c r="B130" s="91" t="s">
        <v>187</v>
      </c>
      <c r="C130" s="120" t="s">
        <v>188</v>
      </c>
      <c r="D130" s="120"/>
      <c r="E130" s="94">
        <v>5896.01</v>
      </c>
      <c r="F130" s="94"/>
      <c r="G130" s="94"/>
      <c r="H130" s="117" t="s">
        <v>38</v>
      </c>
    </row>
    <row r="131" spans="1:8" ht="15.75" thickBot="1" x14ac:dyDescent="0.3">
      <c r="A131" s="90"/>
      <c r="B131" s="100"/>
      <c r="C131" s="101"/>
      <c r="D131" s="102"/>
      <c r="E131" s="103"/>
      <c r="F131" s="104"/>
      <c r="G131" s="104"/>
      <c r="H131" s="105"/>
    </row>
  </sheetData>
  <mergeCells count="199">
    <mergeCell ref="B21:E23"/>
    <mergeCell ref="B17:E18"/>
    <mergeCell ref="H14:H15"/>
    <mergeCell ref="F1:H1"/>
    <mergeCell ref="E6:H6"/>
    <mergeCell ref="A13:G13"/>
    <mergeCell ref="A14:F14"/>
    <mergeCell ref="E7:H7"/>
    <mergeCell ref="B16:E16"/>
    <mergeCell ref="E8:H8"/>
    <mergeCell ref="E9:H9"/>
    <mergeCell ref="E10:H10"/>
    <mergeCell ref="E11:H11"/>
    <mergeCell ref="A3:D3"/>
    <mergeCell ref="A4:D4"/>
    <mergeCell ref="A5:D5"/>
    <mergeCell ref="B37:B38"/>
    <mergeCell ref="C37:C38"/>
    <mergeCell ref="D37:D38"/>
    <mergeCell ref="E37:E38"/>
    <mergeCell ref="F37:F38"/>
    <mergeCell ref="G37:G38"/>
    <mergeCell ref="H37:H38"/>
    <mergeCell ref="A25:H25"/>
    <mergeCell ref="E27:H27"/>
    <mergeCell ref="B47:B49"/>
    <mergeCell ref="C47:C49"/>
    <mergeCell ref="D47:D49"/>
    <mergeCell ref="E47:E49"/>
    <mergeCell ref="F47:F49"/>
    <mergeCell ref="G47:G49"/>
    <mergeCell ref="H47:H49"/>
    <mergeCell ref="B41:B44"/>
    <mergeCell ref="C41:C44"/>
    <mergeCell ref="D41:D44"/>
    <mergeCell ref="E41:E44"/>
    <mergeCell ref="F41:F44"/>
    <mergeCell ref="G41:G44"/>
    <mergeCell ref="H41:H44"/>
    <mergeCell ref="H55:H56"/>
    <mergeCell ref="B55:B56"/>
    <mergeCell ref="C55:C56"/>
    <mergeCell ref="D55:D56"/>
    <mergeCell ref="E55:E56"/>
    <mergeCell ref="F55:F56"/>
    <mergeCell ref="G55:G56"/>
    <mergeCell ref="B52:B53"/>
    <mergeCell ref="C52:C53"/>
    <mergeCell ref="D52:D53"/>
    <mergeCell ref="E52:E53"/>
    <mergeCell ref="F52:F53"/>
    <mergeCell ref="G52:G53"/>
    <mergeCell ref="H52:H53"/>
    <mergeCell ref="G62:G63"/>
    <mergeCell ref="H62:H63"/>
    <mergeCell ref="B62:B63"/>
    <mergeCell ref="C62:C63"/>
    <mergeCell ref="D62:D63"/>
    <mergeCell ref="E62:E63"/>
    <mergeCell ref="F62:F63"/>
    <mergeCell ref="G58:G59"/>
    <mergeCell ref="H58:H59"/>
    <mergeCell ref="B58:B59"/>
    <mergeCell ref="C58:C59"/>
    <mergeCell ref="D58:D59"/>
    <mergeCell ref="E58:E59"/>
    <mergeCell ref="F58:F59"/>
    <mergeCell ref="H70:H71"/>
    <mergeCell ref="G68:G69"/>
    <mergeCell ref="H68:H69"/>
    <mergeCell ref="B70:B71"/>
    <mergeCell ref="C70:C71"/>
    <mergeCell ref="B68:B69"/>
    <mergeCell ref="C68:C69"/>
    <mergeCell ref="D68:D69"/>
    <mergeCell ref="E68:E69"/>
    <mergeCell ref="F68:F69"/>
    <mergeCell ref="H75:H76"/>
    <mergeCell ref="B77:B78"/>
    <mergeCell ref="C77:C78"/>
    <mergeCell ref="D77:D78"/>
    <mergeCell ref="E77:E78"/>
    <mergeCell ref="F77:F78"/>
    <mergeCell ref="G77:G78"/>
    <mergeCell ref="H77:H78"/>
    <mergeCell ref="H73:H74"/>
    <mergeCell ref="B75:B76"/>
    <mergeCell ref="C75:C76"/>
    <mergeCell ref="D75:D76"/>
    <mergeCell ref="E75:E76"/>
    <mergeCell ref="F75:F76"/>
    <mergeCell ref="G75:G76"/>
    <mergeCell ref="B73:B74"/>
    <mergeCell ref="C73:C74"/>
    <mergeCell ref="G81:G83"/>
    <mergeCell ref="H81:H83"/>
    <mergeCell ref="B84:B86"/>
    <mergeCell ref="C84:C86"/>
    <mergeCell ref="D84:D86"/>
    <mergeCell ref="E84:E86"/>
    <mergeCell ref="F84:F86"/>
    <mergeCell ref="B81:B83"/>
    <mergeCell ref="C81:C83"/>
    <mergeCell ref="D81:D83"/>
    <mergeCell ref="E81:E83"/>
    <mergeCell ref="F81:F83"/>
    <mergeCell ref="B88:B89"/>
    <mergeCell ref="C88:C89"/>
    <mergeCell ref="D88:D89"/>
    <mergeCell ref="E88:E89"/>
    <mergeCell ref="F88:F89"/>
    <mergeCell ref="G88:G89"/>
    <mergeCell ref="H88:H89"/>
    <mergeCell ref="G84:G86"/>
    <mergeCell ref="H84:H86"/>
    <mergeCell ref="F90:F92"/>
    <mergeCell ref="G90:G92"/>
    <mergeCell ref="H90:H92"/>
    <mergeCell ref="B93:B94"/>
    <mergeCell ref="C93:C94"/>
    <mergeCell ref="D93:D94"/>
    <mergeCell ref="E93:E94"/>
    <mergeCell ref="B90:B92"/>
    <mergeCell ref="C90:C92"/>
    <mergeCell ref="D90:D92"/>
    <mergeCell ref="E90:E92"/>
    <mergeCell ref="B96:B97"/>
    <mergeCell ref="C96:C97"/>
    <mergeCell ref="D96:D97"/>
    <mergeCell ref="E96:E97"/>
    <mergeCell ref="F96:F97"/>
    <mergeCell ref="G96:G97"/>
    <mergeCell ref="H96:H97"/>
    <mergeCell ref="F93:F94"/>
    <mergeCell ref="G93:G94"/>
    <mergeCell ref="H93:H94"/>
    <mergeCell ref="G102:G103"/>
    <mergeCell ref="H102:H103"/>
    <mergeCell ref="B102:B103"/>
    <mergeCell ref="C102:C103"/>
    <mergeCell ref="D102:D103"/>
    <mergeCell ref="E102:E103"/>
    <mergeCell ref="F102:F103"/>
    <mergeCell ref="F98:F99"/>
    <mergeCell ref="G98:G99"/>
    <mergeCell ref="H98:H99"/>
    <mergeCell ref="B98:B99"/>
    <mergeCell ref="C98:C99"/>
    <mergeCell ref="D98:D99"/>
    <mergeCell ref="E98:E99"/>
    <mergeCell ref="B108:B109"/>
    <mergeCell ref="C108:C109"/>
    <mergeCell ref="D108:D109"/>
    <mergeCell ref="E108:E109"/>
    <mergeCell ref="F108:F109"/>
    <mergeCell ref="G108:G109"/>
    <mergeCell ref="H108:H109"/>
    <mergeCell ref="B105:B106"/>
    <mergeCell ref="C105:C106"/>
    <mergeCell ref="D105:D106"/>
    <mergeCell ref="E105:E106"/>
    <mergeCell ref="F105:F106"/>
    <mergeCell ref="G105:G106"/>
    <mergeCell ref="H105:H106"/>
    <mergeCell ref="B118:B119"/>
    <mergeCell ref="C118:C119"/>
    <mergeCell ref="D118:D119"/>
    <mergeCell ref="E118:E119"/>
    <mergeCell ref="F118:F119"/>
    <mergeCell ref="H111:H112"/>
    <mergeCell ref="B113:B114"/>
    <mergeCell ref="C113:C114"/>
    <mergeCell ref="D113:D114"/>
    <mergeCell ref="E113:E114"/>
    <mergeCell ref="F113:F114"/>
    <mergeCell ref="G113:G114"/>
    <mergeCell ref="H113:H114"/>
    <mergeCell ref="B111:B112"/>
    <mergeCell ref="C111:C112"/>
    <mergeCell ref="D111:D112"/>
    <mergeCell ref="E111:E112"/>
    <mergeCell ref="F111:F112"/>
    <mergeCell ref="G111:G112"/>
    <mergeCell ref="G118:G119"/>
    <mergeCell ref="H118:H119"/>
    <mergeCell ref="H123:H124"/>
    <mergeCell ref="H120:H122"/>
    <mergeCell ref="B123:B124"/>
    <mergeCell ref="C123:C124"/>
    <mergeCell ref="D123:D124"/>
    <mergeCell ref="E123:E124"/>
    <mergeCell ref="F123:F124"/>
    <mergeCell ref="G123:G124"/>
    <mergeCell ref="B120:B122"/>
    <mergeCell ref="C120:C122"/>
    <mergeCell ref="D120:D122"/>
    <mergeCell ref="E120:E122"/>
    <mergeCell ref="F120:F122"/>
    <mergeCell ref="G120:G122"/>
  </mergeCells>
  <pageMargins left="0.31496062992125984" right="0.31496062992125984" top="0.74803149606299213" bottom="0.74803149606299213" header="0.31496062992125984" footer="0.31496062992125984"/>
  <pageSetup paperSize="9" scale="7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opLeftCell="A25" zoomScale="90" zoomScaleNormal="90" workbookViewId="0">
      <selection activeCell="F27" sqref="F27:F28"/>
    </sheetView>
  </sheetViews>
  <sheetFormatPr defaultRowHeight="15" x14ac:dyDescent="0.25"/>
  <cols>
    <col min="1" max="1" width="7.28515625" customWidth="1"/>
    <col min="2" max="2" width="54" customWidth="1"/>
    <col min="3" max="3" width="7.140625" customWidth="1"/>
    <col min="4" max="4" width="4.28515625" customWidth="1"/>
    <col min="5" max="5" width="6.28515625" customWidth="1"/>
    <col min="6" max="6" width="14.5703125" customWidth="1"/>
    <col min="7" max="7" width="14.85546875" customWidth="1"/>
    <col min="8" max="8" width="14.28515625" customWidth="1"/>
    <col min="9" max="9" width="7.5703125" customWidth="1"/>
  </cols>
  <sheetData>
    <row r="1" spans="1:9" ht="16.5" x14ac:dyDescent="0.25">
      <c r="A1" s="165" t="s">
        <v>189</v>
      </c>
      <c r="B1" s="165"/>
      <c r="C1" s="165"/>
      <c r="D1" s="165"/>
      <c r="E1" s="165"/>
      <c r="F1" s="165"/>
      <c r="G1" s="165"/>
      <c r="H1" s="165"/>
      <c r="I1" s="165"/>
    </row>
    <row r="2" spans="1:9" x14ac:dyDescent="0.25">
      <c r="A2" s="1"/>
      <c r="B2" s="64" t="s">
        <v>276</v>
      </c>
      <c r="C2" s="199">
        <f>'дс 6'!H17</f>
        <v>45686</v>
      </c>
      <c r="D2" s="199"/>
      <c r="E2" s="199"/>
      <c r="F2" s="200"/>
      <c r="G2" s="35"/>
      <c r="H2" s="35"/>
      <c r="I2" s="35"/>
    </row>
    <row r="3" spans="1:9" x14ac:dyDescent="0.25">
      <c r="A3" s="32" t="s">
        <v>190</v>
      </c>
      <c r="B3" s="25" t="s">
        <v>14</v>
      </c>
      <c r="C3" s="26" t="s">
        <v>191</v>
      </c>
      <c r="D3" s="26" t="s">
        <v>192</v>
      </c>
      <c r="E3" s="201" t="s">
        <v>479</v>
      </c>
      <c r="F3" s="196" t="s">
        <v>18</v>
      </c>
      <c r="G3" s="197"/>
      <c r="H3" s="197"/>
      <c r="I3" s="198"/>
    </row>
    <row r="4" spans="1:9" x14ac:dyDescent="0.25">
      <c r="A4" s="37" t="s">
        <v>193</v>
      </c>
      <c r="B4" s="27"/>
      <c r="C4" s="28" t="s">
        <v>194</v>
      </c>
      <c r="D4" s="28" t="s">
        <v>195</v>
      </c>
      <c r="E4" s="202"/>
      <c r="F4" s="19" t="s">
        <v>500</v>
      </c>
      <c r="G4" s="19" t="s">
        <v>504</v>
      </c>
      <c r="H4" s="19" t="s">
        <v>511</v>
      </c>
      <c r="I4" s="133" t="s">
        <v>22</v>
      </c>
    </row>
    <row r="5" spans="1:9" x14ac:dyDescent="0.25">
      <c r="A5" s="37"/>
      <c r="B5" s="27"/>
      <c r="C5" s="28"/>
      <c r="D5" s="28" t="s">
        <v>196</v>
      </c>
      <c r="E5" s="202"/>
      <c r="F5" s="29" t="s">
        <v>197</v>
      </c>
      <c r="G5" s="29" t="s">
        <v>198</v>
      </c>
      <c r="H5" s="29" t="s">
        <v>199</v>
      </c>
      <c r="I5" s="133" t="s">
        <v>28</v>
      </c>
    </row>
    <row r="6" spans="1:9" ht="24" x14ac:dyDescent="0.25">
      <c r="A6" s="37"/>
      <c r="B6" s="27"/>
      <c r="C6" s="28"/>
      <c r="D6" s="28"/>
      <c r="E6" s="202"/>
      <c r="F6" s="29" t="s">
        <v>200</v>
      </c>
      <c r="G6" s="29" t="s">
        <v>32</v>
      </c>
      <c r="H6" s="29" t="s">
        <v>32</v>
      </c>
      <c r="I6" s="133" t="s">
        <v>32</v>
      </c>
    </row>
    <row r="7" spans="1:9" x14ac:dyDescent="0.25">
      <c r="A7" s="38"/>
      <c r="B7" s="27"/>
      <c r="C7" s="28"/>
      <c r="D7" s="28"/>
      <c r="E7" s="203"/>
      <c r="F7" s="39" t="s">
        <v>201</v>
      </c>
      <c r="G7" s="39" t="s">
        <v>202</v>
      </c>
      <c r="H7" s="39" t="s">
        <v>202</v>
      </c>
      <c r="I7" s="134" t="s">
        <v>35</v>
      </c>
    </row>
    <row r="8" spans="1:9" ht="15.75" thickBot="1" x14ac:dyDescent="0.3">
      <c r="A8" s="30">
        <v>1</v>
      </c>
      <c r="B8" s="31">
        <v>2</v>
      </c>
      <c r="C8" s="32">
        <v>3</v>
      </c>
      <c r="D8" s="32">
        <v>4</v>
      </c>
      <c r="E8" s="32"/>
      <c r="F8" s="33">
        <v>5</v>
      </c>
      <c r="G8" s="33">
        <v>6</v>
      </c>
      <c r="H8" s="33">
        <v>7</v>
      </c>
      <c r="I8" s="135">
        <v>8</v>
      </c>
    </row>
    <row r="9" spans="1:9" ht="16.5" x14ac:dyDescent="0.25">
      <c r="A9" s="13" t="s">
        <v>203</v>
      </c>
      <c r="B9" s="10" t="s">
        <v>204</v>
      </c>
      <c r="C9" s="34" t="s">
        <v>205</v>
      </c>
      <c r="D9" s="11" t="s">
        <v>38</v>
      </c>
      <c r="E9" s="142"/>
      <c r="F9" s="42">
        <f t="shared" ref="F9:H9" si="0">F10+F11+F12+F13</f>
        <v>9757196.4600000009</v>
      </c>
      <c r="G9" s="42">
        <f t="shared" si="0"/>
        <v>7577300</v>
      </c>
      <c r="H9" s="42">
        <f t="shared" si="0"/>
        <v>7224300</v>
      </c>
      <c r="I9" s="42"/>
    </row>
    <row r="10" spans="1:9" ht="138.75" customHeight="1" x14ac:dyDescent="0.25">
      <c r="A10" s="36" t="s">
        <v>206</v>
      </c>
      <c r="B10" s="41" t="s">
        <v>256</v>
      </c>
      <c r="C10" s="40" t="s">
        <v>207</v>
      </c>
      <c r="D10" s="36" t="s">
        <v>38</v>
      </c>
      <c r="E10" s="139"/>
      <c r="F10" s="127"/>
      <c r="G10" s="72"/>
      <c r="H10" s="72"/>
      <c r="I10" s="128"/>
    </row>
    <row r="11" spans="1:9" ht="33" customHeight="1" x14ac:dyDescent="0.25">
      <c r="A11" s="36" t="s">
        <v>208</v>
      </c>
      <c r="B11" s="52" t="s">
        <v>257</v>
      </c>
      <c r="C11" s="40" t="s">
        <v>209</v>
      </c>
      <c r="D11" s="36" t="s">
        <v>38</v>
      </c>
      <c r="E11" s="139"/>
      <c r="F11" s="43"/>
      <c r="G11" s="44"/>
      <c r="H11" s="44"/>
      <c r="I11" s="45"/>
    </row>
    <row r="12" spans="1:9" ht="41.25" customHeight="1" x14ac:dyDescent="0.25">
      <c r="A12" s="36" t="s">
        <v>210</v>
      </c>
      <c r="B12" s="52" t="s">
        <v>258</v>
      </c>
      <c r="C12" s="40" t="s">
        <v>211</v>
      </c>
      <c r="D12" s="36" t="s">
        <v>38</v>
      </c>
      <c r="E12" s="139"/>
      <c r="F12" s="127">
        <v>1668217.71</v>
      </c>
      <c r="G12" s="72"/>
      <c r="H12" s="72"/>
      <c r="I12" s="128"/>
    </row>
    <row r="13" spans="1:9" ht="51" customHeight="1" x14ac:dyDescent="0.25">
      <c r="A13" s="36" t="s">
        <v>212</v>
      </c>
      <c r="B13" s="52" t="s">
        <v>259</v>
      </c>
      <c r="C13" s="40" t="s">
        <v>213</v>
      </c>
      <c r="D13" s="36" t="s">
        <v>38</v>
      </c>
      <c r="E13" s="36"/>
      <c r="F13" s="46">
        <f>F14+F17+F20+F21+F24</f>
        <v>8088978.75</v>
      </c>
      <c r="G13" s="46">
        <f>G14+G17+G20+G21+G24</f>
        <v>7577300</v>
      </c>
      <c r="H13" s="46">
        <f>H14+H17+H20+H21+H24</f>
        <v>7224300</v>
      </c>
      <c r="I13" s="47"/>
    </row>
    <row r="14" spans="1:9" ht="40.5" customHeight="1" x14ac:dyDescent="0.25">
      <c r="A14" s="36" t="s">
        <v>214</v>
      </c>
      <c r="B14" s="52" t="s">
        <v>260</v>
      </c>
      <c r="C14" s="40" t="s">
        <v>215</v>
      </c>
      <c r="D14" s="36" t="s">
        <v>38</v>
      </c>
      <c r="E14" s="36"/>
      <c r="F14" s="46">
        <f>F15+F16</f>
        <v>4788472.22</v>
      </c>
      <c r="G14" s="46">
        <f>G15+G16</f>
        <v>4932800</v>
      </c>
      <c r="H14" s="46">
        <f>H15+H16</f>
        <v>4579800</v>
      </c>
      <c r="I14" s="47"/>
    </row>
    <row r="15" spans="1:9" x14ac:dyDescent="0.25">
      <c r="A15" s="36" t="s">
        <v>216</v>
      </c>
      <c r="B15" s="52" t="s">
        <v>261</v>
      </c>
      <c r="C15" s="40" t="s">
        <v>217</v>
      </c>
      <c r="D15" s="36" t="s">
        <v>38</v>
      </c>
      <c r="E15" s="36"/>
      <c r="F15" s="58"/>
      <c r="G15" s="58"/>
      <c r="H15" s="58"/>
      <c r="I15" s="46"/>
    </row>
    <row r="16" spans="1:9" ht="16.5" x14ac:dyDescent="0.25">
      <c r="A16" s="126" t="s">
        <v>219</v>
      </c>
      <c r="B16" s="131" t="s">
        <v>220</v>
      </c>
      <c r="C16" s="12" t="s">
        <v>221</v>
      </c>
      <c r="D16" s="126" t="s">
        <v>38</v>
      </c>
      <c r="E16" s="126"/>
      <c r="F16" s="58">
        <f>6456689.93-1668217.71</f>
        <v>4788472.22</v>
      </c>
      <c r="G16" s="58">
        <v>4932800</v>
      </c>
      <c r="H16" s="58">
        <f>4932800-353000</f>
        <v>4579800</v>
      </c>
      <c r="I16" s="70"/>
    </row>
    <row r="17" spans="1:9" ht="39" x14ac:dyDescent="0.25">
      <c r="A17" s="36" t="s">
        <v>222</v>
      </c>
      <c r="B17" s="52" t="s">
        <v>262</v>
      </c>
      <c r="C17" s="40" t="s">
        <v>223</v>
      </c>
      <c r="D17" s="36" t="s">
        <v>38</v>
      </c>
      <c r="E17" s="36"/>
      <c r="F17" s="46">
        <f>F18+F19</f>
        <v>566774.06000000006</v>
      </c>
      <c r="G17" s="46">
        <f>G18+G19</f>
        <v>0</v>
      </c>
      <c r="H17" s="46">
        <f>H18+H19</f>
        <v>0</v>
      </c>
      <c r="I17" s="47">
        <f>I18+I19</f>
        <v>0</v>
      </c>
    </row>
    <row r="18" spans="1:9" x14ac:dyDescent="0.25">
      <c r="A18" s="36" t="s">
        <v>224</v>
      </c>
      <c r="B18" s="52" t="s">
        <v>218</v>
      </c>
      <c r="C18" s="40" t="s">
        <v>225</v>
      </c>
      <c r="D18" s="36" t="s">
        <v>38</v>
      </c>
      <c r="E18" s="36"/>
      <c r="F18" s="46"/>
      <c r="G18" s="46"/>
      <c r="H18" s="46"/>
      <c r="I18" s="47"/>
    </row>
    <row r="19" spans="1:9" ht="16.5" x14ac:dyDescent="0.25">
      <c r="A19" s="14" t="s">
        <v>226</v>
      </c>
      <c r="B19" s="131" t="s">
        <v>220</v>
      </c>
      <c r="C19" s="12" t="s">
        <v>227</v>
      </c>
      <c r="D19" s="126" t="s">
        <v>38</v>
      </c>
      <c r="E19" s="126"/>
      <c r="F19" s="69">
        <v>566774.06000000006</v>
      </c>
      <c r="G19" s="70"/>
      <c r="H19" s="70"/>
      <c r="I19" s="48"/>
    </row>
    <row r="20" spans="1:9" ht="29.25" x14ac:dyDescent="0.25">
      <c r="A20" s="14" t="s">
        <v>228</v>
      </c>
      <c r="B20" s="131" t="s">
        <v>229</v>
      </c>
      <c r="C20" s="12" t="s">
        <v>230</v>
      </c>
      <c r="D20" s="126" t="s">
        <v>38</v>
      </c>
      <c r="E20" s="126"/>
      <c r="F20" s="69"/>
      <c r="G20" s="69">
        <f t="shared" ref="G20:I20" si="1">G21+G22</f>
        <v>0</v>
      </c>
      <c r="H20" s="69">
        <f t="shared" si="1"/>
        <v>0</v>
      </c>
      <c r="I20" s="49">
        <f t="shared" si="1"/>
        <v>0</v>
      </c>
    </row>
    <row r="21" spans="1:9" ht="26.25" x14ac:dyDescent="0.25">
      <c r="A21" s="14" t="s">
        <v>231</v>
      </c>
      <c r="B21" s="131" t="s">
        <v>263</v>
      </c>
      <c r="C21" s="12" t="s">
        <v>232</v>
      </c>
      <c r="D21" s="126" t="s">
        <v>38</v>
      </c>
      <c r="E21" s="126"/>
      <c r="F21" s="69">
        <f>F22+F23</f>
        <v>0</v>
      </c>
      <c r="G21" s="69">
        <f>G22+G23</f>
        <v>0</v>
      </c>
      <c r="H21" s="69">
        <f>H22+H23</f>
        <v>0</v>
      </c>
      <c r="I21" s="49">
        <f>I22+I23</f>
        <v>0</v>
      </c>
    </row>
    <row r="22" spans="1:9" x14ac:dyDescent="0.25">
      <c r="A22" s="36" t="s">
        <v>233</v>
      </c>
      <c r="B22" s="125" t="s">
        <v>218</v>
      </c>
      <c r="C22" s="40" t="s">
        <v>234</v>
      </c>
      <c r="D22" s="36" t="s">
        <v>38</v>
      </c>
      <c r="E22" s="36"/>
      <c r="F22" s="46"/>
      <c r="G22" s="46"/>
      <c r="H22" s="46"/>
      <c r="I22" s="47"/>
    </row>
    <row r="23" spans="1:9" ht="16.5" x14ac:dyDescent="0.25">
      <c r="A23" s="14" t="s">
        <v>235</v>
      </c>
      <c r="B23" s="131" t="s">
        <v>220</v>
      </c>
      <c r="C23" s="12" t="s">
        <v>236</v>
      </c>
      <c r="D23" s="126" t="s">
        <v>38</v>
      </c>
      <c r="E23" s="126"/>
      <c r="F23" s="69"/>
      <c r="G23" s="70"/>
      <c r="H23" s="70"/>
      <c r="I23" s="48"/>
    </row>
    <row r="24" spans="1:9" ht="26.25" x14ac:dyDescent="0.25">
      <c r="A24" s="14" t="s">
        <v>237</v>
      </c>
      <c r="B24" s="131" t="s">
        <v>264</v>
      </c>
      <c r="C24" s="12" t="s">
        <v>238</v>
      </c>
      <c r="D24" s="126" t="s">
        <v>38</v>
      </c>
      <c r="E24" s="126"/>
      <c r="F24" s="50">
        <f>F25+F26</f>
        <v>2733732.47</v>
      </c>
      <c r="G24" s="50">
        <f>G25+G26</f>
        <v>2644500</v>
      </c>
      <c r="H24" s="50">
        <f>H25+H26</f>
        <v>2644500</v>
      </c>
      <c r="I24" s="51"/>
    </row>
    <row r="25" spans="1:9" x14ac:dyDescent="0.25">
      <c r="A25" s="36" t="s">
        <v>239</v>
      </c>
      <c r="B25" s="52" t="s">
        <v>218</v>
      </c>
      <c r="C25" s="40" t="s">
        <v>240</v>
      </c>
      <c r="D25" s="36" t="s">
        <v>38</v>
      </c>
      <c r="E25" s="36"/>
      <c r="F25" s="46"/>
      <c r="G25" s="46"/>
      <c r="H25" s="46"/>
      <c r="I25" s="46"/>
    </row>
    <row r="26" spans="1:9" x14ac:dyDescent="0.25">
      <c r="A26" s="14" t="s">
        <v>241</v>
      </c>
      <c r="B26" s="131" t="s">
        <v>242</v>
      </c>
      <c r="C26" s="12" t="s">
        <v>243</v>
      </c>
      <c r="D26" s="126" t="s">
        <v>38</v>
      </c>
      <c r="E26" s="126"/>
      <c r="F26" s="69">
        <v>2733732.47</v>
      </c>
      <c r="G26" s="69">
        <v>2644500</v>
      </c>
      <c r="H26" s="69">
        <v>2644500</v>
      </c>
      <c r="I26" s="48"/>
    </row>
    <row r="27" spans="1:9" ht="26.25" x14ac:dyDescent="0.25">
      <c r="A27" s="183" t="s">
        <v>244</v>
      </c>
      <c r="B27" s="41" t="s">
        <v>245</v>
      </c>
      <c r="C27" s="184" t="s">
        <v>246</v>
      </c>
      <c r="D27" s="186" t="s">
        <v>38</v>
      </c>
      <c r="E27" s="139"/>
      <c r="F27" s="188"/>
      <c r="G27" s="188"/>
      <c r="H27" s="188"/>
      <c r="I27" s="208">
        <f t="shared" ref="I27" si="2">I29</f>
        <v>0</v>
      </c>
    </row>
    <row r="28" spans="1:9" ht="29.25" x14ac:dyDescent="0.25">
      <c r="A28" s="183"/>
      <c r="B28" s="71" t="s">
        <v>247</v>
      </c>
      <c r="C28" s="185"/>
      <c r="D28" s="187"/>
      <c r="E28" s="140"/>
      <c r="F28" s="189"/>
      <c r="G28" s="189"/>
      <c r="H28" s="189"/>
      <c r="I28" s="209"/>
    </row>
    <row r="29" spans="1:9" x14ac:dyDescent="0.25">
      <c r="A29" s="183"/>
      <c r="B29" s="52" t="s">
        <v>248</v>
      </c>
      <c r="C29" s="184" t="s">
        <v>249</v>
      </c>
      <c r="D29" s="186"/>
      <c r="E29" s="139"/>
      <c r="F29" s="188"/>
      <c r="G29" s="188"/>
      <c r="H29" s="188"/>
      <c r="I29" s="208">
        <f>I14+I17+I20</f>
        <v>0</v>
      </c>
    </row>
    <row r="30" spans="1:9" ht="7.5" customHeight="1" x14ac:dyDescent="0.25">
      <c r="A30" s="183"/>
      <c r="B30" s="71"/>
      <c r="C30" s="185"/>
      <c r="D30" s="187"/>
      <c r="E30" s="140"/>
      <c r="F30" s="189"/>
      <c r="G30" s="189"/>
      <c r="H30" s="189"/>
      <c r="I30" s="209"/>
    </row>
    <row r="31" spans="1:9" ht="26.25" x14ac:dyDescent="0.25">
      <c r="A31" s="183" t="s">
        <v>250</v>
      </c>
      <c r="B31" s="41" t="s">
        <v>251</v>
      </c>
      <c r="C31" s="184" t="s">
        <v>252</v>
      </c>
      <c r="D31" s="186" t="s">
        <v>38</v>
      </c>
      <c r="E31" s="139"/>
      <c r="F31" s="188">
        <f>F13</f>
        <v>8088978.75</v>
      </c>
      <c r="G31" s="188">
        <f t="shared" ref="G31:H31" si="3">G13</f>
        <v>7577300</v>
      </c>
      <c r="H31" s="188">
        <f t="shared" si="3"/>
        <v>7224300</v>
      </c>
      <c r="I31" s="190"/>
    </row>
    <row r="32" spans="1:9" ht="26.25" x14ac:dyDescent="0.25">
      <c r="A32" s="183"/>
      <c r="B32" s="71" t="s">
        <v>253</v>
      </c>
      <c r="C32" s="185"/>
      <c r="D32" s="187"/>
      <c r="E32" s="140"/>
      <c r="F32" s="189"/>
      <c r="G32" s="189"/>
      <c r="H32" s="189"/>
      <c r="I32" s="192"/>
    </row>
    <row r="33" spans="1:9" x14ac:dyDescent="0.25">
      <c r="A33" s="183"/>
      <c r="B33" s="52" t="s">
        <v>248</v>
      </c>
      <c r="C33" s="184" t="s">
        <v>254</v>
      </c>
      <c r="D33" s="186"/>
      <c r="E33" s="139"/>
      <c r="F33" s="188">
        <f>F31</f>
        <v>8088978.75</v>
      </c>
      <c r="G33" s="188">
        <f t="shared" ref="G33:H33" si="4">G31</f>
        <v>7577300</v>
      </c>
      <c r="H33" s="188">
        <f t="shared" si="4"/>
        <v>7224300</v>
      </c>
      <c r="I33" s="190"/>
    </row>
    <row r="34" spans="1:9" ht="15.75" thickBot="1" x14ac:dyDescent="0.3">
      <c r="A34" s="183"/>
      <c r="B34" s="129"/>
      <c r="C34" s="194"/>
      <c r="D34" s="195"/>
      <c r="E34" s="141"/>
      <c r="F34" s="193"/>
      <c r="G34" s="193"/>
      <c r="H34" s="193"/>
      <c r="I34" s="191"/>
    </row>
    <row r="35" spans="1:9" ht="7.5" customHeight="1" x14ac:dyDescent="0.25">
      <c r="A35" s="1"/>
      <c r="B35" s="1"/>
      <c r="C35" s="1"/>
      <c r="D35" s="1"/>
      <c r="E35" s="1"/>
      <c r="F35" s="35"/>
      <c r="G35" s="35"/>
      <c r="H35" s="35"/>
      <c r="I35" s="35"/>
    </row>
    <row r="36" spans="1:9" ht="4.5" customHeight="1" x14ac:dyDescent="0.25">
      <c r="A36" s="1"/>
      <c r="B36" s="1"/>
      <c r="C36" s="1"/>
      <c r="D36" s="1"/>
      <c r="E36" s="1"/>
      <c r="F36" s="204"/>
      <c r="G36" s="205"/>
      <c r="H36" s="205"/>
      <c r="I36" s="35"/>
    </row>
    <row r="37" spans="1:9" x14ac:dyDescent="0.25">
      <c r="B37" s="1" t="s">
        <v>280</v>
      </c>
      <c r="C37" s="130"/>
      <c r="D37" s="59"/>
      <c r="E37" s="59"/>
      <c r="F37" s="204" t="s">
        <v>514</v>
      </c>
      <c r="G37" s="205"/>
      <c r="H37" s="205"/>
      <c r="I37" s="35"/>
    </row>
    <row r="38" spans="1:9" s="60" customFormat="1" ht="12.75" x14ac:dyDescent="0.2">
      <c r="A38" s="21"/>
      <c r="B38" s="1" t="s">
        <v>281</v>
      </c>
      <c r="C38" s="59"/>
      <c r="D38" s="59"/>
      <c r="E38" s="59"/>
      <c r="F38" s="206" t="s">
        <v>278</v>
      </c>
      <c r="G38" s="207"/>
      <c r="H38" s="207"/>
      <c r="I38" s="22"/>
    </row>
    <row r="39" spans="1:9" ht="0.75" customHeight="1" x14ac:dyDescent="0.25">
      <c r="A39" s="21"/>
      <c r="B39" s="1"/>
      <c r="C39" s="67"/>
      <c r="D39" s="67"/>
      <c r="E39" s="67"/>
      <c r="F39" s="204"/>
      <c r="G39" s="205"/>
      <c r="H39" s="205"/>
      <c r="I39" s="22"/>
    </row>
    <row r="40" spans="1:9" x14ac:dyDescent="0.25">
      <c r="B40" s="1" t="s">
        <v>277</v>
      </c>
      <c r="C40" s="1"/>
      <c r="D40" s="1"/>
      <c r="E40" s="1"/>
      <c r="F40" s="204" t="s">
        <v>279</v>
      </c>
      <c r="G40" s="205"/>
      <c r="H40" s="205"/>
      <c r="I40" s="35"/>
    </row>
    <row r="41" spans="1:9" s="60" customFormat="1" ht="12.75" x14ac:dyDescent="0.2">
      <c r="A41" s="21"/>
      <c r="B41" s="1" t="s">
        <v>282</v>
      </c>
      <c r="C41" s="1"/>
      <c r="D41" s="1"/>
      <c r="E41" s="1"/>
      <c r="F41" s="206" t="s">
        <v>278</v>
      </c>
      <c r="G41" s="207"/>
      <c r="H41" s="207"/>
      <c r="I41" s="22"/>
    </row>
    <row r="42" spans="1:9" ht="4.5" customHeight="1" x14ac:dyDescent="0.25">
      <c r="A42" s="1"/>
      <c r="B42" s="1"/>
      <c r="C42" s="1"/>
      <c r="D42" s="1"/>
      <c r="E42" s="1"/>
      <c r="F42" s="35"/>
      <c r="G42" s="35"/>
      <c r="H42" s="35"/>
      <c r="I42" s="35"/>
    </row>
    <row r="43" spans="1:9" x14ac:dyDescent="0.25">
      <c r="B43" s="1" t="s">
        <v>255</v>
      </c>
      <c r="C43" s="1"/>
      <c r="D43" s="1"/>
      <c r="E43" s="1"/>
      <c r="F43" s="35"/>
      <c r="G43" s="35"/>
      <c r="H43" s="35"/>
      <c r="I43" s="35"/>
    </row>
    <row r="44" spans="1:9" ht="26.25" x14ac:dyDescent="0.25">
      <c r="A44" s="1"/>
      <c r="B44" s="125" t="s">
        <v>486</v>
      </c>
      <c r="C44" s="125"/>
      <c r="D44" s="1"/>
      <c r="E44" s="1"/>
      <c r="F44" s="35"/>
      <c r="G44" s="35"/>
      <c r="H44" s="35"/>
      <c r="I44" s="35"/>
    </row>
    <row r="45" spans="1:9" s="60" customFormat="1" ht="10.5" x14ac:dyDescent="0.15">
      <c r="A45" s="23"/>
      <c r="B45" s="23" t="s">
        <v>272</v>
      </c>
      <c r="C45" s="23"/>
      <c r="D45" s="23"/>
      <c r="E45" s="23"/>
      <c r="F45" s="24"/>
      <c r="G45" s="24"/>
      <c r="H45" s="24"/>
      <c r="I45" s="24"/>
    </row>
    <row r="46" spans="1:9" x14ac:dyDescent="0.25">
      <c r="B46" s="1" t="s">
        <v>513</v>
      </c>
      <c r="C46" s="130"/>
      <c r="D46" s="1"/>
      <c r="E46" s="1"/>
      <c r="F46" s="35"/>
      <c r="G46" s="35"/>
      <c r="H46" s="35"/>
      <c r="I46" s="35"/>
    </row>
    <row r="47" spans="1:9" x14ac:dyDescent="0.25">
      <c r="A47" s="66" t="s">
        <v>283</v>
      </c>
      <c r="B47" s="68"/>
      <c r="C47" s="2"/>
      <c r="D47" s="21"/>
      <c r="E47" s="21"/>
      <c r="F47" s="22"/>
      <c r="G47" s="22"/>
      <c r="H47" s="22"/>
      <c r="I47" s="22"/>
    </row>
    <row r="48" spans="1:9" x14ac:dyDescent="0.25">
      <c r="A48" s="65"/>
      <c r="B48" s="65"/>
      <c r="C48" s="1"/>
      <c r="D48" s="1"/>
      <c r="E48" s="1"/>
      <c r="F48" s="35"/>
      <c r="G48" s="35"/>
      <c r="H48" s="35"/>
      <c r="I48" s="35"/>
    </row>
    <row r="49" spans="1:9" x14ac:dyDescent="0.25">
      <c r="A49" s="1"/>
      <c r="B49" s="1"/>
      <c r="C49" s="1"/>
      <c r="D49" s="1"/>
      <c r="E49" s="1"/>
      <c r="F49" s="35"/>
      <c r="G49" s="35"/>
      <c r="H49" s="35"/>
      <c r="I49" s="35"/>
    </row>
  </sheetData>
  <mergeCells count="38">
    <mergeCell ref="F39:H39"/>
    <mergeCell ref="F40:H40"/>
    <mergeCell ref="F41:H41"/>
    <mergeCell ref="H27:H28"/>
    <mergeCell ref="I27:I28"/>
    <mergeCell ref="G29:G30"/>
    <mergeCell ref="H29:H30"/>
    <mergeCell ref="I29:I30"/>
    <mergeCell ref="F36:H36"/>
    <mergeCell ref="F37:H37"/>
    <mergeCell ref="F38:H38"/>
    <mergeCell ref="F31:F32"/>
    <mergeCell ref="G31:G32"/>
    <mergeCell ref="A1:I1"/>
    <mergeCell ref="F3:I3"/>
    <mergeCell ref="A27:A28"/>
    <mergeCell ref="C27:C28"/>
    <mergeCell ref="D27:D28"/>
    <mergeCell ref="F27:F28"/>
    <mergeCell ref="G27:G28"/>
    <mergeCell ref="C2:F2"/>
    <mergeCell ref="E3:E7"/>
    <mergeCell ref="A29:A30"/>
    <mergeCell ref="C29:C30"/>
    <mergeCell ref="D29:D30"/>
    <mergeCell ref="F29:F30"/>
    <mergeCell ref="I33:I34"/>
    <mergeCell ref="H31:H32"/>
    <mergeCell ref="I31:I32"/>
    <mergeCell ref="H33:H34"/>
    <mergeCell ref="A33:A34"/>
    <mergeCell ref="C33:C34"/>
    <mergeCell ref="D33:D34"/>
    <mergeCell ref="F33:F34"/>
    <mergeCell ref="G33:G34"/>
    <mergeCell ref="A31:A32"/>
    <mergeCell ref="C31:C32"/>
    <mergeCell ref="D31:D32"/>
  </mergeCells>
  <pageMargins left="0.39370078740157483" right="0.31496062992125984" top="0.74803149606299213" bottom="0.74803149606299213" header="0.31496062992125984" footer="0.31496062992125984"/>
  <pageSetup paperSize="9" scale="7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S28"/>
  <sheetViews>
    <sheetView topLeftCell="L10" workbookViewId="0">
      <selection activeCell="CV25" sqref="CV25:DI25"/>
    </sheetView>
  </sheetViews>
  <sheetFormatPr defaultRowHeight="15" x14ac:dyDescent="0.25"/>
  <cols>
    <col min="1" max="2" width="1.5703125" customWidth="1"/>
    <col min="3" max="3" width="1.42578125" customWidth="1"/>
    <col min="4" max="4" width="1.5703125" hidden="1" customWidth="1"/>
    <col min="5" max="14" width="1.5703125" customWidth="1"/>
    <col min="15" max="15" width="1" customWidth="1"/>
    <col min="16" max="19" width="1.5703125" hidden="1" customWidth="1"/>
    <col min="20" max="20" width="15.140625" customWidth="1"/>
    <col min="21" max="25" width="1.5703125" customWidth="1"/>
    <col min="26" max="26" width="0.7109375" customWidth="1"/>
    <col min="27" max="27" width="1.5703125" hidden="1" customWidth="1"/>
    <col min="28" max="28" width="1" hidden="1" customWidth="1"/>
    <col min="29" max="32" width="1.5703125" hidden="1" customWidth="1"/>
    <col min="33" max="39" width="1.5703125" customWidth="1"/>
    <col min="40" max="40" width="0.42578125" customWidth="1"/>
    <col min="41" max="41" width="1.5703125" hidden="1" customWidth="1"/>
    <col min="42" max="42" width="0.28515625" customWidth="1"/>
    <col min="43" max="46" width="1.5703125" hidden="1" customWidth="1"/>
    <col min="47" max="54" width="1.5703125" customWidth="1"/>
    <col min="55" max="55" width="1.140625" customWidth="1"/>
    <col min="56" max="60" width="1.5703125" hidden="1" customWidth="1"/>
    <col min="61" max="69" width="1.5703125" customWidth="1"/>
    <col min="70" max="70" width="0.7109375" customWidth="1"/>
    <col min="71" max="73" width="1.5703125" hidden="1" customWidth="1"/>
    <col min="74" max="81" width="1.5703125" customWidth="1"/>
    <col min="82" max="82" width="1" customWidth="1"/>
    <col min="83" max="83" width="0.28515625" hidden="1" customWidth="1"/>
    <col min="84" max="87" width="1.5703125" hidden="1" customWidth="1"/>
    <col min="88" max="88" width="5" hidden="1" customWidth="1"/>
    <col min="89" max="95" width="1.5703125" customWidth="1"/>
    <col min="96" max="96" width="0.85546875" customWidth="1"/>
    <col min="97" max="99" width="1.5703125" hidden="1" customWidth="1"/>
    <col min="100" max="117" width="1.5703125" customWidth="1"/>
    <col min="118" max="118" width="0.42578125" customWidth="1"/>
    <col min="119" max="123" width="1.5703125" hidden="1" customWidth="1"/>
  </cols>
  <sheetData>
    <row r="1" spans="1:123" ht="1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107" t="s">
        <v>300</v>
      </c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</row>
    <row r="2" spans="1:123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 t="s">
        <v>301</v>
      </c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</row>
    <row r="3" spans="1:123" ht="1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107" t="s">
        <v>302</v>
      </c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</row>
    <row r="4" spans="1:123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107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</row>
    <row r="5" spans="1:123" ht="16.5" customHeight="1" x14ac:dyDescent="0.25">
      <c r="A5" s="174" t="s">
        <v>303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</row>
    <row r="6" spans="1:123" ht="15.75" x14ac:dyDescent="0.25">
      <c r="A6" s="174" t="s">
        <v>496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74"/>
      <c r="CS6" s="174"/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4"/>
      <c r="DS6" s="174"/>
    </row>
    <row r="7" spans="1:123" ht="15.75" x14ac:dyDescent="0.25">
      <c r="A7" s="212">
        <f>'дс 6'!H17</f>
        <v>45686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</row>
    <row r="8" spans="1:123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</row>
    <row r="9" spans="1:123" ht="15.75" x14ac:dyDescent="0.25">
      <c r="A9" s="174" t="s">
        <v>304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</row>
    <row r="10" spans="1:12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" customHeight="1" x14ac:dyDescent="0.25">
      <c r="A11" s="109" t="s">
        <v>305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210" t="s">
        <v>85</v>
      </c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</row>
    <row r="12" spans="1:123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</row>
    <row r="13" spans="1:123" ht="39.75" customHeight="1" x14ac:dyDescent="0.25">
      <c r="A13" s="109" t="s">
        <v>306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211" t="s">
        <v>307</v>
      </c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</row>
    <row r="14" spans="1:123" ht="15.75" x14ac:dyDescent="0.2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</row>
    <row r="15" spans="1:123" ht="15.75" x14ac:dyDescent="0.25">
      <c r="A15" s="174" t="s">
        <v>308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4"/>
      <c r="CN15" s="174"/>
      <c r="CO15" s="174"/>
      <c r="CP15" s="174"/>
      <c r="CQ15" s="174"/>
      <c r="CR15" s="174"/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</row>
    <row r="16" spans="1:12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x14ac:dyDescent="0.25">
      <c r="A17" s="213" t="s">
        <v>190</v>
      </c>
      <c r="B17" s="214"/>
      <c r="C17" s="214"/>
      <c r="D17" s="215"/>
      <c r="E17" s="213" t="s">
        <v>309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5"/>
      <c r="U17" s="213" t="s">
        <v>310</v>
      </c>
      <c r="V17" s="214"/>
      <c r="W17" s="214"/>
      <c r="X17" s="214"/>
      <c r="Y17" s="214"/>
      <c r="Z17" s="214"/>
      <c r="AA17" s="214"/>
      <c r="AB17" s="214"/>
      <c r="AC17" s="214"/>
      <c r="AD17" s="214"/>
      <c r="AE17" s="214"/>
      <c r="AF17" s="215"/>
      <c r="AG17" s="219" t="s">
        <v>311</v>
      </c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1"/>
      <c r="CK17" s="213" t="s">
        <v>312</v>
      </c>
      <c r="CL17" s="214"/>
      <c r="CM17" s="214"/>
      <c r="CN17" s="214"/>
      <c r="CO17" s="214"/>
      <c r="CP17" s="214"/>
      <c r="CQ17" s="214"/>
      <c r="CR17" s="214"/>
      <c r="CS17" s="214"/>
      <c r="CT17" s="214"/>
      <c r="CU17" s="215"/>
      <c r="CV17" s="213" t="s">
        <v>313</v>
      </c>
      <c r="CW17" s="214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5"/>
    </row>
    <row r="18" spans="1:123" x14ac:dyDescent="0.25">
      <c r="A18" s="216" t="s">
        <v>193</v>
      </c>
      <c r="B18" s="217"/>
      <c r="C18" s="217"/>
      <c r="D18" s="218"/>
      <c r="E18" s="216" t="s">
        <v>314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8"/>
      <c r="U18" s="216" t="s">
        <v>315</v>
      </c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8"/>
      <c r="AG18" s="213" t="s">
        <v>316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5"/>
      <c r="AU18" s="219" t="s">
        <v>42</v>
      </c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1"/>
      <c r="CK18" s="216" t="s">
        <v>317</v>
      </c>
      <c r="CL18" s="217"/>
      <c r="CM18" s="217"/>
      <c r="CN18" s="217"/>
      <c r="CO18" s="217"/>
      <c r="CP18" s="217"/>
      <c r="CQ18" s="217"/>
      <c r="CR18" s="217"/>
      <c r="CS18" s="217"/>
      <c r="CT18" s="217"/>
      <c r="CU18" s="218"/>
      <c r="CV18" s="216" t="s">
        <v>318</v>
      </c>
      <c r="CW18" s="217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8"/>
    </row>
    <row r="19" spans="1:123" x14ac:dyDescent="0.25">
      <c r="A19" s="216"/>
      <c r="B19" s="217"/>
      <c r="C19" s="217"/>
      <c r="D19" s="218"/>
      <c r="E19" s="216" t="s">
        <v>319</v>
      </c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8"/>
      <c r="U19" s="216" t="s">
        <v>320</v>
      </c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8"/>
      <c r="AG19" s="216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8"/>
      <c r="AU19" s="213" t="s">
        <v>321</v>
      </c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5"/>
      <c r="BI19" s="213" t="s">
        <v>322</v>
      </c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5"/>
      <c r="BW19" s="213" t="s">
        <v>322</v>
      </c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5"/>
      <c r="CK19" s="216" t="s">
        <v>323</v>
      </c>
      <c r="CL19" s="217"/>
      <c r="CM19" s="217"/>
      <c r="CN19" s="217"/>
      <c r="CO19" s="217"/>
      <c r="CP19" s="217"/>
      <c r="CQ19" s="217"/>
      <c r="CR19" s="217"/>
      <c r="CS19" s="217"/>
      <c r="CT19" s="217"/>
      <c r="CU19" s="218"/>
      <c r="CV19" s="216" t="s">
        <v>324</v>
      </c>
      <c r="CW19" s="217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8"/>
    </row>
    <row r="20" spans="1:123" x14ac:dyDescent="0.25">
      <c r="A20" s="216"/>
      <c r="B20" s="217"/>
      <c r="C20" s="217"/>
      <c r="D20" s="218"/>
      <c r="E20" s="216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16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8"/>
      <c r="AG20" s="216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8"/>
      <c r="AU20" s="216" t="s">
        <v>323</v>
      </c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8"/>
      <c r="BI20" s="216" t="s">
        <v>325</v>
      </c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8"/>
      <c r="BW20" s="216" t="s">
        <v>326</v>
      </c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8"/>
      <c r="CK20" s="216" t="s">
        <v>327</v>
      </c>
      <c r="CL20" s="217"/>
      <c r="CM20" s="217"/>
      <c r="CN20" s="217"/>
      <c r="CO20" s="217"/>
      <c r="CP20" s="217"/>
      <c r="CQ20" s="217"/>
      <c r="CR20" s="217"/>
      <c r="CS20" s="217"/>
      <c r="CT20" s="217"/>
      <c r="CU20" s="218"/>
      <c r="CV20" s="216" t="s">
        <v>328</v>
      </c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8"/>
    </row>
    <row r="21" spans="1:123" x14ac:dyDescent="0.25">
      <c r="A21" s="216"/>
      <c r="B21" s="217"/>
      <c r="C21" s="217"/>
      <c r="D21" s="218"/>
      <c r="E21" s="216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8"/>
      <c r="U21" s="216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8"/>
      <c r="AG21" s="216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8"/>
      <c r="AU21" s="216" t="s">
        <v>329</v>
      </c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8"/>
      <c r="BI21" s="216" t="s">
        <v>330</v>
      </c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8"/>
      <c r="BW21" s="216" t="s">
        <v>330</v>
      </c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8"/>
      <c r="CK21" s="216"/>
      <c r="CL21" s="217"/>
      <c r="CM21" s="217"/>
      <c r="CN21" s="217"/>
      <c r="CO21" s="217"/>
      <c r="CP21" s="217"/>
      <c r="CQ21" s="217"/>
      <c r="CR21" s="217"/>
      <c r="CS21" s="217"/>
      <c r="CT21" s="217"/>
      <c r="CU21" s="218"/>
      <c r="CV21" s="216"/>
      <c r="CW21" s="217"/>
      <c r="CX21" s="217"/>
      <c r="CY21" s="217"/>
      <c r="CZ21" s="217"/>
      <c r="DA21" s="217"/>
      <c r="DB21" s="217"/>
      <c r="DC21" s="217"/>
      <c r="DD21" s="217"/>
      <c r="DE21" s="217"/>
      <c r="DF21" s="217"/>
      <c r="DG21" s="217"/>
      <c r="DH21" s="217"/>
      <c r="DI21" s="218"/>
    </row>
    <row r="22" spans="1:123" x14ac:dyDescent="0.25">
      <c r="A22" s="219">
        <v>1</v>
      </c>
      <c r="B22" s="220"/>
      <c r="C22" s="220"/>
      <c r="D22" s="221"/>
      <c r="E22" s="219">
        <v>2</v>
      </c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1"/>
      <c r="U22" s="219">
        <v>3</v>
      </c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1"/>
      <c r="AG22" s="219">
        <v>4</v>
      </c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1"/>
      <c r="AU22" s="219">
        <v>5</v>
      </c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1"/>
      <c r="BI22" s="219">
        <v>6</v>
      </c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1"/>
      <c r="BW22" s="219">
        <v>7</v>
      </c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1"/>
      <c r="CK22" s="219">
        <v>8</v>
      </c>
      <c r="CL22" s="220"/>
      <c r="CM22" s="220"/>
      <c r="CN22" s="220"/>
      <c r="CO22" s="220"/>
      <c r="CP22" s="220"/>
      <c r="CQ22" s="220"/>
      <c r="CR22" s="220"/>
      <c r="CS22" s="220"/>
      <c r="CT22" s="220"/>
      <c r="CU22" s="221"/>
      <c r="CV22" s="219">
        <v>10</v>
      </c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1"/>
    </row>
    <row r="23" spans="1:123" ht="27.75" customHeight="1" x14ac:dyDescent="0.25">
      <c r="A23" s="225"/>
      <c r="B23" s="226"/>
      <c r="C23" s="226"/>
      <c r="D23" s="227"/>
      <c r="E23" s="228" t="s">
        <v>472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0"/>
      <c r="U23" s="231">
        <v>1</v>
      </c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3"/>
      <c r="AG23" s="222">
        <f t="shared" ref="AG23:AG24" si="0">AU23+BI23+BW23</f>
        <v>46586.05</v>
      </c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4"/>
      <c r="AU23" s="222">
        <v>46586.05</v>
      </c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4"/>
      <c r="BI23" s="222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4"/>
      <c r="BW23" s="222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4"/>
      <c r="CK23" s="222"/>
      <c r="CL23" s="223"/>
      <c r="CM23" s="223"/>
      <c r="CN23" s="223"/>
      <c r="CO23" s="223"/>
      <c r="CP23" s="223"/>
      <c r="CQ23" s="223"/>
      <c r="CR23" s="223"/>
      <c r="CS23" s="223"/>
      <c r="CT23" s="223"/>
      <c r="CU23" s="224"/>
      <c r="CV23" s="222">
        <f t="shared" ref="CV23" si="1">AG23*U23*12</f>
        <v>559032.60000000009</v>
      </c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4"/>
    </row>
    <row r="24" spans="1:123" x14ac:dyDescent="0.25">
      <c r="A24" s="225"/>
      <c r="B24" s="226"/>
      <c r="C24" s="226"/>
      <c r="D24" s="227"/>
      <c r="E24" s="228" t="s">
        <v>473</v>
      </c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30"/>
      <c r="U24" s="231">
        <v>12.5</v>
      </c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3"/>
      <c r="AG24" s="222">
        <f t="shared" si="0"/>
        <v>62449.07</v>
      </c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4"/>
      <c r="AU24" s="222">
        <v>9124</v>
      </c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4"/>
      <c r="BI24" s="222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4"/>
      <c r="BW24" s="222">
        <v>53325.07</v>
      </c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4"/>
      <c r="CK24" s="222"/>
      <c r="CL24" s="223"/>
      <c r="CM24" s="223"/>
      <c r="CN24" s="223"/>
      <c r="CO24" s="223"/>
      <c r="CP24" s="223"/>
      <c r="CQ24" s="223"/>
      <c r="CR24" s="223"/>
      <c r="CS24" s="223"/>
      <c r="CT24" s="223"/>
      <c r="CU24" s="224"/>
      <c r="CV24" s="222">
        <f>AG24*U24*12-0.05+1</f>
        <v>9367361.4499999993</v>
      </c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4"/>
    </row>
    <row r="25" spans="1:123" ht="24.75" customHeight="1" x14ac:dyDescent="0.25">
      <c r="A25" s="225"/>
      <c r="B25" s="226"/>
      <c r="C25" s="226"/>
      <c r="D25" s="227"/>
      <c r="E25" s="228" t="s">
        <v>474</v>
      </c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30"/>
      <c r="U25" s="231">
        <v>17.5</v>
      </c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3"/>
      <c r="AG25" s="222">
        <f t="shared" ref="AG25" si="2">AU25+BI25+BW25</f>
        <v>19242</v>
      </c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4"/>
      <c r="AU25" s="222">
        <v>6534.54</v>
      </c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4"/>
      <c r="BI25" s="222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4"/>
      <c r="BW25" s="222">
        <v>12707.46</v>
      </c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4"/>
      <c r="CK25" s="234"/>
      <c r="CL25" s="235"/>
      <c r="CM25" s="235"/>
      <c r="CN25" s="235"/>
      <c r="CO25" s="235"/>
      <c r="CP25" s="235"/>
      <c r="CQ25" s="235"/>
      <c r="CR25" s="235"/>
      <c r="CS25" s="235"/>
      <c r="CT25" s="235"/>
      <c r="CU25" s="236"/>
      <c r="CV25" s="222">
        <f>AG25*U25*12</f>
        <v>4040820</v>
      </c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4"/>
    </row>
    <row r="26" spans="1:123" x14ac:dyDescent="0.25">
      <c r="A26" s="231" t="s">
        <v>331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3"/>
      <c r="U26" s="244" t="s">
        <v>38</v>
      </c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6"/>
      <c r="AG26" s="222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4"/>
      <c r="AU26" s="238" t="s">
        <v>38</v>
      </c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39"/>
      <c r="BG26" s="239"/>
      <c r="BH26" s="240"/>
      <c r="BI26" s="238" t="s">
        <v>38</v>
      </c>
      <c r="BJ26" s="239"/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40"/>
      <c r="BW26" s="238" t="s">
        <v>38</v>
      </c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40"/>
      <c r="CK26" s="241" t="s">
        <v>38</v>
      </c>
      <c r="CL26" s="242"/>
      <c r="CM26" s="242"/>
      <c r="CN26" s="242"/>
      <c r="CO26" s="242"/>
      <c r="CP26" s="242"/>
      <c r="CQ26" s="242"/>
      <c r="CR26" s="242"/>
      <c r="CS26" s="242"/>
      <c r="CT26" s="242"/>
      <c r="CU26" s="243"/>
      <c r="CV26" s="222">
        <f>CV23+CV24+CV25</f>
        <v>13967214.049999999</v>
      </c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4"/>
    </row>
    <row r="28" spans="1:123" x14ac:dyDescent="0.25"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</row>
  </sheetData>
  <mergeCells count="92">
    <mergeCell ref="DF28:DS28"/>
    <mergeCell ref="BW26:CJ26"/>
    <mergeCell ref="CK26:CU26"/>
    <mergeCell ref="CV26:DI26"/>
    <mergeCell ref="A26:T26"/>
    <mergeCell ref="U26:AF26"/>
    <mergeCell ref="AG26:AT26"/>
    <mergeCell ref="AU26:BH26"/>
    <mergeCell ref="BI26:BV26"/>
    <mergeCell ref="CV24:DI24"/>
    <mergeCell ref="A25:D25"/>
    <mergeCell ref="E25:T25"/>
    <mergeCell ref="U25:AF25"/>
    <mergeCell ref="AG25:AT25"/>
    <mergeCell ref="AU25:BH25"/>
    <mergeCell ref="BI25:BV25"/>
    <mergeCell ref="BW25:CJ25"/>
    <mergeCell ref="CK25:CU25"/>
    <mergeCell ref="CV25:DI25"/>
    <mergeCell ref="BI24:BV24"/>
    <mergeCell ref="BW24:CJ24"/>
    <mergeCell ref="A24:D24"/>
    <mergeCell ref="E24:T24"/>
    <mergeCell ref="U24:AF24"/>
    <mergeCell ref="AG24:AT24"/>
    <mergeCell ref="A23:D23"/>
    <mergeCell ref="E23:T23"/>
    <mergeCell ref="U23:AF23"/>
    <mergeCell ref="AG23:AT23"/>
    <mergeCell ref="AU23:BH23"/>
    <mergeCell ref="AU24:BH24"/>
    <mergeCell ref="BI22:BV22"/>
    <mergeCell ref="BW22:CJ22"/>
    <mergeCell ref="CK22:CU22"/>
    <mergeCell ref="CK24:CU24"/>
    <mergeCell ref="CV22:DI22"/>
    <mergeCell ref="BW23:CJ23"/>
    <mergeCell ref="CK23:CU23"/>
    <mergeCell ref="CV23:DI23"/>
    <mergeCell ref="BI23:BV23"/>
    <mergeCell ref="A22:D22"/>
    <mergeCell ref="E22:T22"/>
    <mergeCell ref="U22:AF22"/>
    <mergeCell ref="AG22:AT22"/>
    <mergeCell ref="AU22:BH22"/>
    <mergeCell ref="CK20:CU20"/>
    <mergeCell ref="CV20:DI20"/>
    <mergeCell ref="A21:D21"/>
    <mergeCell ref="E21:T21"/>
    <mergeCell ref="U21:AF21"/>
    <mergeCell ref="AG21:AT21"/>
    <mergeCell ref="AU21:BH21"/>
    <mergeCell ref="BI21:BV21"/>
    <mergeCell ref="BW21:CJ21"/>
    <mergeCell ref="CK21:CU21"/>
    <mergeCell ref="CV21:DI21"/>
    <mergeCell ref="BW19:CJ19"/>
    <mergeCell ref="CK19:CU19"/>
    <mergeCell ref="CV19:DI19"/>
    <mergeCell ref="A20:D20"/>
    <mergeCell ref="E20:T20"/>
    <mergeCell ref="U20:AF20"/>
    <mergeCell ref="AG20:AT20"/>
    <mergeCell ref="AU20:BH20"/>
    <mergeCell ref="BI20:BV20"/>
    <mergeCell ref="BW20:CJ20"/>
    <mergeCell ref="A19:D19"/>
    <mergeCell ref="E19:T19"/>
    <mergeCell ref="U19:AF19"/>
    <mergeCell ref="AG19:AT19"/>
    <mergeCell ref="AU19:BH19"/>
    <mergeCell ref="BI19:BV19"/>
    <mergeCell ref="CV17:DI17"/>
    <mergeCell ref="A18:D18"/>
    <mergeCell ref="E18:T18"/>
    <mergeCell ref="U18:AF18"/>
    <mergeCell ref="AG18:AT18"/>
    <mergeCell ref="AU18:CJ18"/>
    <mergeCell ref="CK18:CU18"/>
    <mergeCell ref="CV18:DI18"/>
    <mergeCell ref="A17:D17"/>
    <mergeCell ref="E17:T17"/>
    <mergeCell ref="U17:AF17"/>
    <mergeCell ref="AG17:CJ17"/>
    <mergeCell ref="CK17:CU17"/>
    <mergeCell ref="A5:DS5"/>
    <mergeCell ref="A9:DS9"/>
    <mergeCell ref="T11:DS11"/>
    <mergeCell ref="AH13:DS13"/>
    <mergeCell ref="A15:DS15"/>
    <mergeCell ref="A6:DS6"/>
    <mergeCell ref="A7:DS7"/>
  </mergeCells>
  <pageMargins left="0.11811023622047245" right="0.11811023622047245" top="0.74803149606299213" bottom="0.55118110236220474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57"/>
  <sheetViews>
    <sheetView topLeftCell="A51" workbookViewId="0">
      <selection activeCell="BQ35" sqref="BQ35:CB35"/>
    </sheetView>
  </sheetViews>
  <sheetFormatPr defaultRowHeight="15" x14ac:dyDescent="0.25"/>
  <cols>
    <col min="1" max="30" width="1.42578125" style="1" customWidth="1"/>
    <col min="31" max="31" width="0.140625" style="1" customWidth="1"/>
    <col min="32" max="35" width="1.42578125" style="1" hidden="1" customWidth="1"/>
    <col min="36" max="43" width="1.42578125" style="1" customWidth="1"/>
    <col min="44" max="44" width="1.140625" style="1" customWidth="1"/>
    <col min="45" max="46" width="1.42578125" style="1" hidden="1" customWidth="1"/>
    <col min="47" max="48" width="1.42578125" style="1" customWidth="1"/>
    <col min="49" max="49" width="0.140625" style="1" customWidth="1"/>
    <col min="50" max="52" width="1.42578125" style="1" customWidth="1"/>
    <col min="53" max="53" width="0.5703125" style="1" customWidth="1"/>
    <col min="54" max="54" width="1.42578125" style="1" hidden="1" customWidth="1"/>
    <col min="55" max="55" width="0.42578125" style="1" hidden="1" customWidth="1"/>
    <col min="56" max="56" width="1.42578125" style="1" hidden="1" customWidth="1"/>
    <col min="57" max="63" width="1.42578125" style="1" customWidth="1"/>
    <col min="64" max="64" width="1.28515625" style="1" customWidth="1"/>
    <col min="65" max="67" width="1.42578125" style="1" hidden="1" customWidth="1"/>
    <col min="68" max="74" width="1.42578125" style="1" customWidth="1"/>
    <col min="75" max="75" width="10.5703125" style="1" customWidth="1"/>
    <col min="76" max="76" width="0.140625" style="1" customWidth="1"/>
    <col min="77" max="80" width="1.42578125" style="1" hidden="1" customWidth="1"/>
    <col min="81" max="93" width="1.42578125" style="1" customWidth="1"/>
    <col min="94" max="94" width="9.140625" style="1"/>
  </cols>
  <sheetData>
    <row r="1" spans="1:94" ht="15.75" x14ac:dyDescent="0.25">
      <c r="A1" s="174" t="s">
        <v>332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</row>
    <row r="2" spans="1:94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</row>
    <row r="3" spans="1:94" x14ac:dyDescent="0.25">
      <c r="A3" s="213" t="s">
        <v>190</v>
      </c>
      <c r="B3" s="214"/>
      <c r="C3" s="214"/>
      <c r="D3" s="215"/>
      <c r="E3" s="213" t="s">
        <v>333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  <c r="AJ3" s="213" t="s">
        <v>334</v>
      </c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5"/>
      <c r="AX3" s="213" t="s">
        <v>335</v>
      </c>
      <c r="AY3" s="214"/>
      <c r="AZ3" s="214"/>
      <c r="BA3" s="214"/>
      <c r="BB3" s="214"/>
      <c r="BC3" s="214"/>
      <c r="BD3" s="214"/>
      <c r="BE3" s="214"/>
      <c r="BF3" s="215"/>
      <c r="BG3" s="213" t="s">
        <v>335</v>
      </c>
      <c r="BH3" s="214"/>
      <c r="BI3" s="214"/>
      <c r="BJ3" s="214"/>
      <c r="BK3" s="214"/>
      <c r="BL3" s="214"/>
      <c r="BM3" s="214"/>
      <c r="BN3" s="214"/>
      <c r="BO3" s="215"/>
      <c r="BP3" s="213" t="s">
        <v>336</v>
      </c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5"/>
    </row>
    <row r="4" spans="1:94" x14ac:dyDescent="0.25">
      <c r="A4" s="216" t="s">
        <v>193</v>
      </c>
      <c r="B4" s="217"/>
      <c r="C4" s="217"/>
      <c r="D4" s="218"/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8"/>
      <c r="AJ4" s="216" t="s">
        <v>337</v>
      </c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8"/>
      <c r="AX4" s="216" t="s">
        <v>338</v>
      </c>
      <c r="AY4" s="217"/>
      <c r="AZ4" s="217"/>
      <c r="BA4" s="217"/>
      <c r="BB4" s="217"/>
      <c r="BC4" s="217"/>
      <c r="BD4" s="217"/>
      <c r="BE4" s="217"/>
      <c r="BF4" s="218"/>
      <c r="BG4" s="216" t="s">
        <v>339</v>
      </c>
      <c r="BH4" s="217"/>
      <c r="BI4" s="217"/>
      <c r="BJ4" s="217"/>
      <c r="BK4" s="217"/>
      <c r="BL4" s="217"/>
      <c r="BM4" s="217"/>
      <c r="BN4" s="217"/>
      <c r="BO4" s="218"/>
      <c r="BP4" s="216" t="s">
        <v>340</v>
      </c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8"/>
    </row>
    <row r="5" spans="1:94" x14ac:dyDescent="0.25">
      <c r="A5" s="216"/>
      <c r="B5" s="217"/>
      <c r="C5" s="217"/>
      <c r="D5" s="218"/>
      <c r="E5" s="216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8"/>
      <c r="AJ5" s="216" t="s">
        <v>341</v>
      </c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8"/>
      <c r="AX5" s="216" t="s">
        <v>342</v>
      </c>
      <c r="AY5" s="217"/>
      <c r="AZ5" s="217"/>
      <c r="BA5" s="217"/>
      <c r="BB5" s="217"/>
      <c r="BC5" s="217"/>
      <c r="BD5" s="217"/>
      <c r="BE5" s="217"/>
      <c r="BF5" s="218"/>
      <c r="BG5" s="216"/>
      <c r="BH5" s="217"/>
      <c r="BI5" s="217"/>
      <c r="BJ5" s="217"/>
      <c r="BK5" s="217"/>
      <c r="BL5" s="217"/>
      <c r="BM5" s="217"/>
      <c r="BN5" s="217"/>
      <c r="BO5" s="218"/>
      <c r="BP5" s="216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8"/>
    </row>
    <row r="6" spans="1:94" x14ac:dyDescent="0.25">
      <c r="A6" s="247"/>
      <c r="B6" s="248"/>
      <c r="C6" s="248"/>
      <c r="D6" s="249"/>
      <c r="E6" s="247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9"/>
      <c r="AJ6" s="247" t="s">
        <v>343</v>
      </c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9"/>
      <c r="AX6" s="247"/>
      <c r="AY6" s="248"/>
      <c r="AZ6" s="248"/>
      <c r="BA6" s="248"/>
      <c r="BB6" s="248"/>
      <c r="BC6" s="248"/>
      <c r="BD6" s="248"/>
      <c r="BE6" s="248"/>
      <c r="BF6" s="249"/>
      <c r="BG6" s="247"/>
      <c r="BH6" s="248"/>
      <c r="BI6" s="248"/>
      <c r="BJ6" s="248"/>
      <c r="BK6" s="248"/>
      <c r="BL6" s="248"/>
      <c r="BM6" s="248"/>
      <c r="BN6" s="248"/>
      <c r="BO6" s="249"/>
      <c r="BP6" s="247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9"/>
    </row>
    <row r="7" spans="1:94" x14ac:dyDescent="0.25">
      <c r="A7" s="247">
        <v>1</v>
      </c>
      <c r="B7" s="248"/>
      <c r="C7" s="248"/>
      <c r="D7" s="249"/>
      <c r="E7" s="247">
        <v>2</v>
      </c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9"/>
      <c r="AJ7" s="247">
        <v>3</v>
      </c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9"/>
      <c r="AX7" s="247">
        <v>4</v>
      </c>
      <c r="AY7" s="248"/>
      <c r="AZ7" s="248"/>
      <c r="BA7" s="248"/>
      <c r="BB7" s="248"/>
      <c r="BC7" s="248"/>
      <c r="BD7" s="248"/>
      <c r="BE7" s="248"/>
      <c r="BF7" s="249"/>
      <c r="BG7" s="247">
        <v>5</v>
      </c>
      <c r="BH7" s="248"/>
      <c r="BI7" s="248"/>
      <c r="BJ7" s="248"/>
      <c r="BK7" s="248"/>
      <c r="BL7" s="248"/>
      <c r="BM7" s="248"/>
      <c r="BN7" s="248"/>
      <c r="BO7" s="249"/>
      <c r="BP7" s="247">
        <v>6</v>
      </c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9"/>
    </row>
    <row r="8" spans="1:94" hidden="1" x14ac:dyDescent="0.25">
      <c r="A8" s="250"/>
      <c r="B8" s="251"/>
      <c r="C8" s="251"/>
      <c r="D8" s="252"/>
      <c r="E8" s="250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2"/>
      <c r="AJ8" s="253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5"/>
      <c r="AX8" s="253"/>
      <c r="AY8" s="254"/>
      <c r="AZ8" s="254"/>
      <c r="BA8" s="254"/>
      <c r="BB8" s="254"/>
      <c r="BC8" s="254"/>
      <c r="BD8" s="254"/>
      <c r="BE8" s="254"/>
      <c r="BF8" s="255"/>
      <c r="BG8" s="253"/>
      <c r="BH8" s="254"/>
      <c r="BI8" s="254"/>
      <c r="BJ8" s="254"/>
      <c r="BK8" s="254"/>
      <c r="BL8" s="254"/>
      <c r="BM8" s="254"/>
      <c r="BN8" s="254"/>
      <c r="BO8" s="255"/>
      <c r="BP8" s="253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5"/>
    </row>
    <row r="9" spans="1:94" hidden="1" x14ac:dyDescent="0.25">
      <c r="A9" s="250"/>
      <c r="B9" s="251"/>
      <c r="C9" s="251"/>
      <c r="D9" s="252"/>
      <c r="E9" s="250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2"/>
      <c r="AJ9" s="253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5"/>
      <c r="AX9" s="253"/>
      <c r="AY9" s="254"/>
      <c r="AZ9" s="254"/>
      <c r="BA9" s="254"/>
      <c r="BB9" s="254"/>
      <c r="BC9" s="254"/>
      <c r="BD9" s="254"/>
      <c r="BE9" s="254"/>
      <c r="BF9" s="255"/>
      <c r="BG9" s="253"/>
      <c r="BH9" s="254"/>
      <c r="BI9" s="254"/>
      <c r="BJ9" s="254"/>
      <c r="BK9" s="254"/>
      <c r="BL9" s="254"/>
      <c r="BM9" s="254"/>
      <c r="BN9" s="254"/>
      <c r="BO9" s="255"/>
      <c r="BP9" s="253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5"/>
    </row>
    <row r="10" spans="1:94" x14ac:dyDescent="0.25">
      <c r="A10" s="250"/>
      <c r="B10" s="251"/>
      <c r="C10" s="251"/>
      <c r="D10" s="252"/>
      <c r="E10" s="231" t="s">
        <v>331</v>
      </c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56" t="s">
        <v>38</v>
      </c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8"/>
      <c r="AX10" s="256" t="s">
        <v>38</v>
      </c>
      <c r="AY10" s="257"/>
      <c r="AZ10" s="257"/>
      <c r="BA10" s="257"/>
      <c r="BB10" s="257"/>
      <c r="BC10" s="257"/>
      <c r="BD10" s="257"/>
      <c r="BE10" s="257"/>
      <c r="BF10" s="258"/>
      <c r="BG10" s="256" t="s">
        <v>38</v>
      </c>
      <c r="BH10" s="257"/>
      <c r="BI10" s="257"/>
      <c r="BJ10" s="257"/>
      <c r="BK10" s="257"/>
      <c r="BL10" s="257"/>
      <c r="BM10" s="257"/>
      <c r="BN10" s="257"/>
      <c r="BO10" s="258"/>
      <c r="BP10" s="253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5"/>
    </row>
    <row r="11" spans="1:94" ht="15.75" hidden="1" x14ac:dyDescent="0.25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</row>
    <row r="12" spans="1:94" ht="15.75" x14ac:dyDescent="0.25">
      <c r="A12" s="174" t="s">
        <v>344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74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</row>
    <row r="13" spans="1:94" hidden="1" x14ac:dyDescent="0.2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</row>
    <row r="14" spans="1:94" x14ac:dyDescent="0.25">
      <c r="A14" s="213" t="s">
        <v>190</v>
      </c>
      <c r="B14" s="214"/>
      <c r="C14" s="214"/>
      <c r="D14" s="215"/>
      <c r="E14" s="213" t="s">
        <v>333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5"/>
      <c r="AJ14" s="213" t="s">
        <v>345</v>
      </c>
      <c r="AK14" s="214"/>
      <c r="AL14" s="214"/>
      <c r="AM14" s="214"/>
      <c r="AN14" s="214"/>
      <c r="AO14" s="214"/>
      <c r="AP14" s="214"/>
      <c r="AQ14" s="214"/>
      <c r="AR14" s="214"/>
      <c r="AS14" s="214"/>
      <c r="AT14" s="215"/>
      <c r="AU14" s="213" t="s">
        <v>335</v>
      </c>
      <c r="AV14" s="214"/>
      <c r="AW14" s="214"/>
      <c r="AX14" s="214"/>
      <c r="AY14" s="214"/>
      <c r="AZ14" s="214"/>
      <c r="BA14" s="214"/>
      <c r="BB14" s="214"/>
      <c r="BC14" s="214"/>
      <c r="BD14" s="215"/>
      <c r="BE14" s="213" t="s">
        <v>346</v>
      </c>
      <c r="BF14" s="214"/>
      <c r="BG14" s="214"/>
      <c r="BH14" s="214"/>
      <c r="BI14" s="214"/>
      <c r="BJ14" s="214"/>
      <c r="BK14" s="214"/>
      <c r="BL14" s="214"/>
      <c r="BM14" s="214"/>
      <c r="BN14" s="214"/>
      <c r="BO14" s="215"/>
      <c r="BP14" s="213" t="s">
        <v>336</v>
      </c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5"/>
    </row>
    <row r="15" spans="1:94" x14ac:dyDescent="0.25">
      <c r="A15" s="216" t="s">
        <v>193</v>
      </c>
      <c r="B15" s="217"/>
      <c r="C15" s="217"/>
      <c r="D15" s="218"/>
      <c r="E15" s="216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8"/>
      <c r="AJ15" s="216" t="s">
        <v>338</v>
      </c>
      <c r="AK15" s="217"/>
      <c r="AL15" s="217"/>
      <c r="AM15" s="217"/>
      <c r="AN15" s="217"/>
      <c r="AO15" s="217"/>
      <c r="AP15" s="217"/>
      <c r="AQ15" s="217"/>
      <c r="AR15" s="217"/>
      <c r="AS15" s="217"/>
      <c r="AT15" s="218"/>
      <c r="AU15" s="216" t="s">
        <v>347</v>
      </c>
      <c r="AV15" s="217"/>
      <c r="AW15" s="217"/>
      <c r="AX15" s="217"/>
      <c r="AY15" s="217"/>
      <c r="AZ15" s="217"/>
      <c r="BA15" s="217"/>
      <c r="BB15" s="217"/>
      <c r="BC15" s="217"/>
      <c r="BD15" s="218"/>
      <c r="BE15" s="216" t="s">
        <v>348</v>
      </c>
      <c r="BF15" s="217"/>
      <c r="BG15" s="217"/>
      <c r="BH15" s="217"/>
      <c r="BI15" s="217"/>
      <c r="BJ15" s="217"/>
      <c r="BK15" s="217"/>
      <c r="BL15" s="217"/>
      <c r="BM15" s="217"/>
      <c r="BN15" s="217"/>
      <c r="BO15" s="218"/>
      <c r="BP15" s="216" t="s">
        <v>340</v>
      </c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8"/>
    </row>
    <row r="16" spans="1:94" x14ac:dyDescent="0.25">
      <c r="A16" s="216"/>
      <c r="B16" s="217"/>
      <c r="C16" s="217"/>
      <c r="D16" s="218"/>
      <c r="E16" s="216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216" t="s">
        <v>349</v>
      </c>
      <c r="AK16" s="217"/>
      <c r="AL16" s="217"/>
      <c r="AM16" s="217"/>
      <c r="AN16" s="217"/>
      <c r="AO16" s="217"/>
      <c r="AP16" s="217"/>
      <c r="AQ16" s="217"/>
      <c r="AR16" s="217"/>
      <c r="AS16" s="217"/>
      <c r="AT16" s="218"/>
      <c r="AU16" s="216" t="s">
        <v>350</v>
      </c>
      <c r="AV16" s="217"/>
      <c r="AW16" s="217"/>
      <c r="AX16" s="217"/>
      <c r="AY16" s="217"/>
      <c r="AZ16" s="217"/>
      <c r="BA16" s="217"/>
      <c r="BB16" s="217"/>
      <c r="BC16" s="217"/>
      <c r="BD16" s="218"/>
      <c r="BE16" s="216" t="s">
        <v>351</v>
      </c>
      <c r="BF16" s="217"/>
      <c r="BG16" s="217"/>
      <c r="BH16" s="217"/>
      <c r="BI16" s="217"/>
      <c r="BJ16" s="217"/>
      <c r="BK16" s="217"/>
      <c r="BL16" s="217"/>
      <c r="BM16" s="217"/>
      <c r="BN16" s="217"/>
      <c r="BO16" s="218"/>
      <c r="BP16" s="216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8"/>
    </row>
    <row r="17" spans="1:94" x14ac:dyDescent="0.25">
      <c r="A17" s="247"/>
      <c r="B17" s="248"/>
      <c r="C17" s="248"/>
      <c r="D17" s="249"/>
      <c r="E17" s="247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9"/>
      <c r="AJ17" s="247" t="s">
        <v>352</v>
      </c>
      <c r="AK17" s="248"/>
      <c r="AL17" s="248"/>
      <c r="AM17" s="248"/>
      <c r="AN17" s="248"/>
      <c r="AO17" s="248"/>
      <c r="AP17" s="248"/>
      <c r="AQ17" s="248"/>
      <c r="AR17" s="248"/>
      <c r="AS17" s="248"/>
      <c r="AT17" s="249"/>
      <c r="AU17" s="247" t="s">
        <v>353</v>
      </c>
      <c r="AV17" s="248"/>
      <c r="AW17" s="248"/>
      <c r="AX17" s="248"/>
      <c r="AY17" s="248"/>
      <c r="AZ17" s="248"/>
      <c r="BA17" s="248"/>
      <c r="BB17" s="248"/>
      <c r="BC17" s="248"/>
      <c r="BD17" s="249"/>
      <c r="BE17" s="247" t="s">
        <v>354</v>
      </c>
      <c r="BF17" s="248"/>
      <c r="BG17" s="248"/>
      <c r="BH17" s="248"/>
      <c r="BI17" s="248"/>
      <c r="BJ17" s="248"/>
      <c r="BK17" s="248"/>
      <c r="BL17" s="248"/>
      <c r="BM17" s="248"/>
      <c r="BN17" s="248"/>
      <c r="BO17" s="249"/>
      <c r="BP17" s="247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/>
      <c r="CA17" s="248"/>
      <c r="CB17" s="249"/>
    </row>
    <row r="18" spans="1:94" x14ac:dyDescent="0.25">
      <c r="A18" s="247">
        <v>1</v>
      </c>
      <c r="B18" s="248"/>
      <c r="C18" s="248"/>
      <c r="D18" s="249"/>
      <c r="E18" s="247">
        <v>2</v>
      </c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9"/>
      <c r="AJ18" s="247">
        <v>3</v>
      </c>
      <c r="AK18" s="248"/>
      <c r="AL18" s="248"/>
      <c r="AM18" s="248"/>
      <c r="AN18" s="248"/>
      <c r="AO18" s="248"/>
      <c r="AP18" s="248"/>
      <c r="AQ18" s="248"/>
      <c r="AR18" s="248"/>
      <c r="AS18" s="248"/>
      <c r="AT18" s="249"/>
      <c r="AU18" s="247">
        <v>4</v>
      </c>
      <c r="AV18" s="248"/>
      <c r="AW18" s="248"/>
      <c r="AX18" s="248"/>
      <c r="AY18" s="248"/>
      <c r="AZ18" s="248"/>
      <c r="BA18" s="248"/>
      <c r="BB18" s="248"/>
      <c r="BC18" s="248"/>
      <c r="BD18" s="249"/>
      <c r="BE18" s="247">
        <v>5</v>
      </c>
      <c r="BF18" s="248"/>
      <c r="BG18" s="248"/>
      <c r="BH18" s="248"/>
      <c r="BI18" s="248"/>
      <c r="BJ18" s="248"/>
      <c r="BK18" s="248"/>
      <c r="BL18" s="248"/>
      <c r="BM18" s="248"/>
      <c r="BN18" s="248"/>
      <c r="BO18" s="249"/>
      <c r="BP18" s="247">
        <v>6</v>
      </c>
      <c r="BQ18" s="248"/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9"/>
    </row>
    <row r="19" spans="1:94" x14ac:dyDescent="0.25">
      <c r="A19" s="250"/>
      <c r="B19" s="251"/>
      <c r="C19" s="251"/>
      <c r="D19" s="252"/>
      <c r="E19" s="250" t="s">
        <v>475</v>
      </c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2"/>
      <c r="AJ19" s="253">
        <v>1</v>
      </c>
      <c r="AK19" s="254"/>
      <c r="AL19" s="254"/>
      <c r="AM19" s="254"/>
      <c r="AN19" s="254"/>
      <c r="AO19" s="254"/>
      <c r="AP19" s="254"/>
      <c r="AQ19" s="254"/>
      <c r="AR19" s="254"/>
      <c r="AS19" s="254"/>
      <c r="AT19" s="255"/>
      <c r="AU19" s="253">
        <v>12</v>
      </c>
      <c r="AV19" s="254"/>
      <c r="AW19" s="254"/>
      <c r="AX19" s="254"/>
      <c r="AY19" s="254"/>
      <c r="AZ19" s="254"/>
      <c r="BA19" s="254"/>
      <c r="BB19" s="254"/>
      <c r="BC19" s="254"/>
      <c r="BD19" s="255"/>
      <c r="BE19" s="234">
        <v>50</v>
      </c>
      <c r="BF19" s="235"/>
      <c r="BG19" s="235"/>
      <c r="BH19" s="235"/>
      <c r="BI19" s="235"/>
      <c r="BJ19" s="235"/>
      <c r="BK19" s="235"/>
      <c r="BL19" s="235"/>
      <c r="BM19" s="235"/>
      <c r="BN19" s="235"/>
      <c r="BO19" s="236"/>
      <c r="BP19" s="234"/>
      <c r="BQ19" s="235"/>
      <c r="BR19" s="235"/>
      <c r="BS19" s="235"/>
      <c r="BT19" s="235"/>
      <c r="BU19" s="235"/>
      <c r="BV19" s="235"/>
      <c r="BW19" s="235"/>
      <c r="BX19" s="235"/>
      <c r="BY19" s="235"/>
      <c r="BZ19" s="235"/>
      <c r="CA19" s="235"/>
      <c r="CB19" s="236"/>
    </row>
    <row r="20" spans="1:94" x14ac:dyDescent="0.25">
      <c r="A20" s="250"/>
      <c r="B20" s="251"/>
      <c r="C20" s="251"/>
      <c r="D20" s="252"/>
      <c r="E20" s="250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2"/>
      <c r="AJ20" s="253"/>
      <c r="AK20" s="254"/>
      <c r="AL20" s="254"/>
      <c r="AM20" s="254"/>
      <c r="AN20" s="254"/>
      <c r="AO20" s="254"/>
      <c r="AP20" s="254"/>
      <c r="AQ20" s="254"/>
      <c r="AR20" s="254"/>
      <c r="AS20" s="254"/>
      <c r="AT20" s="255"/>
      <c r="AU20" s="253"/>
      <c r="AV20" s="254"/>
      <c r="AW20" s="254"/>
      <c r="AX20" s="254"/>
      <c r="AY20" s="254"/>
      <c r="AZ20" s="254"/>
      <c r="BA20" s="254"/>
      <c r="BB20" s="254"/>
      <c r="BC20" s="254"/>
      <c r="BD20" s="255"/>
      <c r="BE20" s="234"/>
      <c r="BF20" s="235"/>
      <c r="BG20" s="235"/>
      <c r="BH20" s="235"/>
      <c r="BI20" s="235"/>
      <c r="BJ20" s="235"/>
      <c r="BK20" s="235"/>
      <c r="BL20" s="235"/>
      <c r="BM20" s="235"/>
      <c r="BN20" s="235"/>
      <c r="BO20" s="236"/>
      <c r="BP20" s="234"/>
      <c r="BQ20" s="235"/>
      <c r="BR20" s="235"/>
      <c r="BS20" s="235"/>
      <c r="BT20" s="235"/>
      <c r="BU20" s="235"/>
      <c r="BV20" s="235"/>
      <c r="BW20" s="235"/>
      <c r="BX20" s="235"/>
      <c r="BY20" s="235"/>
      <c r="BZ20" s="235"/>
      <c r="CA20" s="235"/>
      <c r="CB20" s="236"/>
    </row>
    <row r="21" spans="1:94" x14ac:dyDescent="0.25">
      <c r="A21" s="250"/>
      <c r="B21" s="251"/>
      <c r="C21" s="251"/>
      <c r="D21" s="252"/>
      <c r="E21" s="231" t="s">
        <v>331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3"/>
      <c r="AJ21" s="256" t="s">
        <v>38</v>
      </c>
      <c r="AK21" s="257"/>
      <c r="AL21" s="257"/>
      <c r="AM21" s="257"/>
      <c r="AN21" s="257"/>
      <c r="AO21" s="257"/>
      <c r="AP21" s="257"/>
      <c r="AQ21" s="257"/>
      <c r="AR21" s="257"/>
      <c r="AS21" s="257"/>
      <c r="AT21" s="258"/>
      <c r="AU21" s="256" t="s">
        <v>38</v>
      </c>
      <c r="AV21" s="257"/>
      <c r="AW21" s="257"/>
      <c r="AX21" s="257"/>
      <c r="AY21" s="257"/>
      <c r="AZ21" s="257"/>
      <c r="BA21" s="257"/>
      <c r="BB21" s="257"/>
      <c r="BC21" s="257"/>
      <c r="BD21" s="258"/>
      <c r="BE21" s="241" t="s">
        <v>38</v>
      </c>
      <c r="BF21" s="242"/>
      <c r="BG21" s="242"/>
      <c r="BH21" s="242"/>
      <c r="BI21" s="242"/>
      <c r="BJ21" s="242"/>
      <c r="BK21" s="242"/>
      <c r="BL21" s="242"/>
      <c r="BM21" s="242"/>
      <c r="BN21" s="242"/>
      <c r="BO21" s="243"/>
      <c r="BP21" s="234">
        <f>BP19</f>
        <v>0</v>
      </c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6"/>
    </row>
    <row r="22" spans="1:94" ht="15.75" hidden="1" x14ac:dyDescent="0.2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</row>
    <row r="23" spans="1:94" ht="15.75" x14ac:dyDescent="0.25">
      <c r="A23" s="174" t="s">
        <v>355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</row>
    <row r="24" spans="1:94" ht="15.75" x14ac:dyDescent="0.25">
      <c r="A24" s="174" t="s">
        <v>356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</row>
    <row r="25" spans="1:94" ht="15.75" x14ac:dyDescent="0.25">
      <c r="A25" s="174" t="s">
        <v>357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</row>
    <row r="26" spans="1:94" hidden="1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</row>
    <row r="27" spans="1:94" x14ac:dyDescent="0.25">
      <c r="A27" s="213" t="s">
        <v>190</v>
      </c>
      <c r="B27" s="214"/>
      <c r="C27" s="214"/>
      <c r="D27" s="215"/>
      <c r="E27" s="213" t="s">
        <v>358</v>
      </c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5"/>
      <c r="BE27" s="259" t="s">
        <v>359</v>
      </c>
      <c r="BF27" s="260"/>
      <c r="BG27" s="260"/>
      <c r="BH27" s="260"/>
      <c r="BI27" s="260"/>
      <c r="BJ27" s="260"/>
      <c r="BK27" s="260"/>
      <c r="BL27" s="260"/>
      <c r="BM27" s="260"/>
      <c r="BN27" s="260"/>
      <c r="BO27" s="260"/>
      <c r="BP27" s="261"/>
      <c r="BQ27" s="213" t="s">
        <v>360</v>
      </c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5"/>
    </row>
    <row r="28" spans="1:94" x14ac:dyDescent="0.25">
      <c r="A28" s="216" t="s">
        <v>193</v>
      </c>
      <c r="B28" s="217"/>
      <c r="C28" s="217"/>
      <c r="D28" s="218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8"/>
      <c r="BE28" s="262" t="s">
        <v>361</v>
      </c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4"/>
      <c r="BQ28" s="216" t="s">
        <v>343</v>
      </c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8"/>
    </row>
    <row r="29" spans="1:94" x14ac:dyDescent="0.25">
      <c r="A29" s="216"/>
      <c r="B29" s="217"/>
      <c r="C29" s="217"/>
      <c r="D29" s="218"/>
      <c r="E29" s="216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8"/>
      <c r="BE29" s="262" t="s">
        <v>362</v>
      </c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4"/>
      <c r="BQ29" s="216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8"/>
    </row>
    <row r="30" spans="1:94" x14ac:dyDescent="0.25">
      <c r="A30" s="247"/>
      <c r="B30" s="248"/>
      <c r="C30" s="248"/>
      <c r="D30" s="249"/>
      <c r="E30" s="247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9"/>
      <c r="BE30" s="256" t="s">
        <v>363</v>
      </c>
      <c r="BF30" s="257"/>
      <c r="BG30" s="257"/>
      <c r="BH30" s="257"/>
      <c r="BI30" s="257"/>
      <c r="BJ30" s="257"/>
      <c r="BK30" s="257"/>
      <c r="BL30" s="257"/>
      <c r="BM30" s="257"/>
      <c r="BN30" s="257"/>
      <c r="BO30" s="257"/>
      <c r="BP30" s="258"/>
      <c r="BQ30" s="247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9"/>
    </row>
    <row r="31" spans="1:94" x14ac:dyDescent="0.25">
      <c r="A31" s="219">
        <v>1</v>
      </c>
      <c r="B31" s="220"/>
      <c r="C31" s="220"/>
      <c r="D31" s="221"/>
      <c r="E31" s="219">
        <v>2</v>
      </c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1"/>
      <c r="BE31" s="244">
        <v>3</v>
      </c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6"/>
      <c r="BQ31" s="219">
        <v>4</v>
      </c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1"/>
    </row>
    <row r="32" spans="1:94" x14ac:dyDescent="0.25">
      <c r="A32" s="244">
        <v>1</v>
      </c>
      <c r="B32" s="245"/>
      <c r="C32" s="245"/>
      <c r="D32" s="246"/>
      <c r="E32" s="225" t="s">
        <v>364</v>
      </c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7"/>
      <c r="BE32" s="238" t="s">
        <v>38</v>
      </c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40"/>
      <c r="BQ32" s="222">
        <f>BQ33</f>
        <v>3070971.551</v>
      </c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4"/>
    </row>
    <row r="33" spans="1:80" x14ac:dyDescent="0.25">
      <c r="A33" s="213" t="s">
        <v>206</v>
      </c>
      <c r="B33" s="214"/>
      <c r="C33" s="214"/>
      <c r="D33" s="215"/>
      <c r="E33" s="265" t="s">
        <v>42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7"/>
      <c r="BE33" s="268">
        <v>13967214.050000001</v>
      </c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70"/>
      <c r="BQ33" s="268">
        <f>BE33*22%-188-11+6283.1-7811.24-88.4</f>
        <v>3070971.551</v>
      </c>
      <c r="BR33" s="269"/>
      <c r="BS33" s="269"/>
      <c r="BT33" s="269"/>
      <c r="BU33" s="269"/>
      <c r="BV33" s="269"/>
      <c r="BW33" s="269"/>
      <c r="BX33" s="269"/>
      <c r="BY33" s="269"/>
      <c r="BZ33" s="269"/>
      <c r="CA33" s="269"/>
      <c r="CB33" s="270"/>
    </row>
    <row r="34" spans="1:80" x14ac:dyDescent="0.25">
      <c r="A34" s="247"/>
      <c r="B34" s="248"/>
      <c r="C34" s="248"/>
      <c r="D34" s="249"/>
      <c r="E34" s="271" t="s">
        <v>365</v>
      </c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3"/>
      <c r="BE34" s="234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234"/>
      <c r="BR34" s="235"/>
      <c r="BS34" s="235"/>
      <c r="BT34" s="235"/>
      <c r="BU34" s="235"/>
      <c r="BV34" s="235"/>
      <c r="BW34" s="235"/>
      <c r="BX34" s="235"/>
      <c r="BY34" s="235"/>
      <c r="BZ34" s="235"/>
      <c r="CA34" s="235"/>
      <c r="CB34" s="236"/>
    </row>
    <row r="35" spans="1:80" x14ac:dyDescent="0.25">
      <c r="A35" s="244" t="s">
        <v>208</v>
      </c>
      <c r="B35" s="245"/>
      <c r="C35" s="245"/>
      <c r="D35" s="246"/>
      <c r="E35" s="274" t="s">
        <v>366</v>
      </c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275"/>
      <c r="AV35" s="275"/>
      <c r="AW35" s="275"/>
      <c r="AX35" s="275"/>
      <c r="AY35" s="275"/>
      <c r="AZ35" s="275"/>
      <c r="BA35" s="275"/>
      <c r="BB35" s="275"/>
      <c r="BC35" s="275"/>
      <c r="BD35" s="276"/>
      <c r="BE35" s="222"/>
      <c r="BF35" s="223"/>
      <c r="BG35" s="223"/>
      <c r="BH35" s="223"/>
      <c r="BI35" s="223"/>
      <c r="BJ35" s="223"/>
      <c r="BK35" s="223"/>
      <c r="BL35" s="223"/>
      <c r="BM35" s="223"/>
      <c r="BN35" s="223"/>
      <c r="BO35" s="223"/>
      <c r="BP35" s="224"/>
      <c r="BQ35" s="222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4"/>
    </row>
    <row r="36" spans="1:80" x14ac:dyDescent="0.25">
      <c r="A36" s="213" t="s">
        <v>210</v>
      </c>
      <c r="B36" s="214"/>
      <c r="C36" s="214"/>
      <c r="D36" s="215"/>
      <c r="E36" s="265" t="s">
        <v>367</v>
      </c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7"/>
      <c r="BE36" s="268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70"/>
      <c r="BQ36" s="268"/>
      <c r="BR36" s="269"/>
      <c r="BS36" s="269"/>
      <c r="BT36" s="269"/>
      <c r="BU36" s="269"/>
      <c r="BV36" s="269"/>
      <c r="BW36" s="269"/>
      <c r="BX36" s="269"/>
      <c r="BY36" s="269"/>
      <c r="BZ36" s="269"/>
      <c r="CA36" s="269"/>
      <c r="CB36" s="270"/>
    </row>
    <row r="37" spans="1:80" x14ac:dyDescent="0.25">
      <c r="A37" s="247"/>
      <c r="B37" s="248"/>
      <c r="C37" s="248"/>
      <c r="D37" s="249"/>
      <c r="E37" s="271" t="s">
        <v>368</v>
      </c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3"/>
      <c r="BE37" s="234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6"/>
      <c r="BQ37" s="234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6"/>
    </row>
    <row r="38" spans="1:80" x14ac:dyDescent="0.25">
      <c r="A38" s="213">
        <v>2</v>
      </c>
      <c r="B38" s="214"/>
      <c r="C38" s="214"/>
      <c r="D38" s="215"/>
      <c r="E38" s="277" t="s">
        <v>369</v>
      </c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9"/>
      <c r="BE38" s="280" t="s">
        <v>38</v>
      </c>
      <c r="BF38" s="281"/>
      <c r="BG38" s="281"/>
      <c r="BH38" s="281"/>
      <c r="BI38" s="281"/>
      <c r="BJ38" s="281"/>
      <c r="BK38" s="281"/>
      <c r="BL38" s="281"/>
      <c r="BM38" s="281"/>
      <c r="BN38" s="281"/>
      <c r="BO38" s="281"/>
      <c r="BP38" s="282"/>
      <c r="BQ38" s="268">
        <f>BQ40+BQ45</f>
        <v>432983.63555000001</v>
      </c>
      <c r="BR38" s="269"/>
      <c r="BS38" s="269"/>
      <c r="BT38" s="269"/>
      <c r="BU38" s="269"/>
      <c r="BV38" s="269"/>
      <c r="BW38" s="269"/>
      <c r="BX38" s="269"/>
      <c r="BY38" s="269"/>
      <c r="BZ38" s="269"/>
      <c r="CA38" s="269"/>
      <c r="CB38" s="270"/>
    </row>
    <row r="39" spans="1:80" x14ac:dyDescent="0.25">
      <c r="A39" s="247"/>
      <c r="B39" s="248"/>
      <c r="C39" s="248"/>
      <c r="D39" s="249"/>
      <c r="E39" s="250" t="s">
        <v>370</v>
      </c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2"/>
      <c r="BE39" s="241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3"/>
      <c r="BQ39" s="234"/>
      <c r="BR39" s="235"/>
      <c r="BS39" s="235"/>
      <c r="BT39" s="235"/>
      <c r="BU39" s="235"/>
      <c r="BV39" s="235"/>
      <c r="BW39" s="235"/>
      <c r="BX39" s="235"/>
      <c r="BY39" s="235"/>
      <c r="BZ39" s="235"/>
      <c r="CA39" s="235"/>
      <c r="CB39" s="236"/>
    </row>
    <row r="40" spans="1:80" x14ac:dyDescent="0.25">
      <c r="A40" s="213" t="s">
        <v>371</v>
      </c>
      <c r="B40" s="214"/>
      <c r="C40" s="214"/>
      <c r="D40" s="215"/>
      <c r="E40" s="265" t="s">
        <v>42</v>
      </c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6"/>
      <c r="BC40" s="266"/>
      <c r="BD40" s="267"/>
      <c r="BE40" s="268">
        <f>BE33</f>
        <v>13967214.050000001</v>
      </c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70"/>
      <c r="BQ40" s="268">
        <f>BE40*2.9%</f>
        <v>405049.20744999999</v>
      </c>
      <c r="BR40" s="269"/>
      <c r="BS40" s="269"/>
      <c r="BT40" s="269"/>
      <c r="BU40" s="269"/>
      <c r="BV40" s="269"/>
      <c r="BW40" s="269"/>
      <c r="BX40" s="269"/>
      <c r="BY40" s="269"/>
      <c r="BZ40" s="269"/>
      <c r="CA40" s="269"/>
      <c r="CB40" s="270"/>
    </row>
    <row r="41" spans="1:80" x14ac:dyDescent="0.25">
      <c r="A41" s="216"/>
      <c r="B41" s="217"/>
      <c r="C41" s="217"/>
      <c r="D41" s="218"/>
      <c r="E41" s="286" t="s">
        <v>372</v>
      </c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8"/>
      <c r="BE41" s="283"/>
      <c r="BF41" s="284"/>
      <c r="BG41" s="284"/>
      <c r="BH41" s="284"/>
      <c r="BI41" s="284"/>
      <c r="BJ41" s="284"/>
      <c r="BK41" s="284"/>
      <c r="BL41" s="284"/>
      <c r="BM41" s="284"/>
      <c r="BN41" s="284"/>
      <c r="BO41" s="284"/>
      <c r="BP41" s="285"/>
      <c r="BQ41" s="283"/>
      <c r="BR41" s="284"/>
      <c r="BS41" s="284"/>
      <c r="BT41" s="284"/>
      <c r="BU41" s="284"/>
      <c r="BV41" s="284"/>
      <c r="BW41" s="284"/>
      <c r="BX41" s="284"/>
      <c r="BY41" s="284"/>
      <c r="BZ41" s="284"/>
      <c r="CA41" s="284"/>
      <c r="CB41" s="285"/>
    </row>
    <row r="42" spans="1:80" x14ac:dyDescent="0.25">
      <c r="A42" s="247"/>
      <c r="B42" s="248"/>
      <c r="C42" s="248"/>
      <c r="D42" s="249"/>
      <c r="E42" s="271" t="s">
        <v>373</v>
      </c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3"/>
      <c r="BE42" s="234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6"/>
      <c r="BQ42" s="234"/>
      <c r="BR42" s="235"/>
      <c r="BS42" s="235"/>
      <c r="BT42" s="235"/>
      <c r="BU42" s="235"/>
      <c r="BV42" s="235"/>
      <c r="BW42" s="235"/>
      <c r="BX42" s="235"/>
      <c r="BY42" s="235"/>
      <c r="BZ42" s="235"/>
      <c r="CA42" s="235"/>
      <c r="CB42" s="236"/>
    </row>
    <row r="43" spans="1:80" x14ac:dyDescent="0.25">
      <c r="A43" s="213" t="s">
        <v>374</v>
      </c>
      <c r="B43" s="214"/>
      <c r="C43" s="214"/>
      <c r="D43" s="215"/>
      <c r="E43" s="265" t="s">
        <v>375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7"/>
      <c r="BE43" s="268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70"/>
      <c r="BQ43" s="268"/>
      <c r="BR43" s="269"/>
      <c r="BS43" s="269"/>
      <c r="BT43" s="269"/>
      <c r="BU43" s="269"/>
      <c r="BV43" s="269"/>
      <c r="BW43" s="269"/>
      <c r="BX43" s="269"/>
      <c r="BY43" s="269"/>
      <c r="BZ43" s="269"/>
      <c r="CA43" s="269"/>
      <c r="CB43" s="270"/>
    </row>
    <row r="44" spans="1:80" x14ac:dyDescent="0.25">
      <c r="A44" s="247"/>
      <c r="B44" s="248"/>
      <c r="C44" s="248"/>
      <c r="D44" s="249"/>
      <c r="E44" s="271" t="s">
        <v>376</v>
      </c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2"/>
      <c r="AX44" s="272"/>
      <c r="AY44" s="272"/>
      <c r="AZ44" s="272"/>
      <c r="BA44" s="272"/>
      <c r="BB44" s="272"/>
      <c r="BC44" s="272"/>
      <c r="BD44" s="273"/>
      <c r="BE44" s="234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6"/>
      <c r="BQ44" s="234"/>
      <c r="BR44" s="235"/>
      <c r="BS44" s="235"/>
      <c r="BT44" s="235"/>
      <c r="BU44" s="235"/>
      <c r="BV44" s="235"/>
      <c r="BW44" s="235"/>
      <c r="BX44" s="235"/>
      <c r="BY44" s="235"/>
      <c r="BZ44" s="235"/>
      <c r="CA44" s="235"/>
      <c r="CB44" s="236"/>
    </row>
    <row r="45" spans="1:80" x14ac:dyDescent="0.25">
      <c r="A45" s="213" t="s">
        <v>377</v>
      </c>
      <c r="B45" s="214"/>
      <c r="C45" s="214"/>
      <c r="D45" s="215"/>
      <c r="E45" s="265" t="s">
        <v>378</v>
      </c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7"/>
      <c r="BE45" s="268">
        <f>BE33</f>
        <v>13967214.050000001</v>
      </c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70"/>
      <c r="BQ45" s="268">
        <f>BE45*0.2%</f>
        <v>27934.428100000001</v>
      </c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70"/>
    </row>
    <row r="46" spans="1:80" x14ac:dyDescent="0.25">
      <c r="A46" s="247"/>
      <c r="B46" s="248"/>
      <c r="C46" s="248"/>
      <c r="D46" s="249"/>
      <c r="E46" s="271" t="s">
        <v>379</v>
      </c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3"/>
      <c r="BE46" s="234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234"/>
      <c r="BR46" s="235"/>
      <c r="BS46" s="235"/>
      <c r="BT46" s="235"/>
      <c r="BU46" s="235"/>
      <c r="BV46" s="235"/>
      <c r="BW46" s="235"/>
      <c r="BX46" s="235"/>
      <c r="BY46" s="235"/>
      <c r="BZ46" s="235"/>
      <c r="CA46" s="235"/>
      <c r="CB46" s="236"/>
    </row>
    <row r="47" spans="1:80" x14ac:dyDescent="0.25">
      <c r="A47" s="213" t="s">
        <v>380</v>
      </c>
      <c r="B47" s="214"/>
      <c r="C47" s="214"/>
      <c r="D47" s="215"/>
      <c r="E47" s="265" t="s">
        <v>378</v>
      </c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7"/>
      <c r="BE47" s="268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70"/>
      <c r="BQ47" s="268"/>
      <c r="BR47" s="269"/>
      <c r="BS47" s="269"/>
      <c r="BT47" s="269"/>
      <c r="BU47" s="269"/>
      <c r="BV47" s="269"/>
      <c r="BW47" s="269"/>
      <c r="BX47" s="269"/>
      <c r="BY47" s="269"/>
      <c r="BZ47" s="269"/>
      <c r="CA47" s="269"/>
      <c r="CB47" s="270"/>
    </row>
    <row r="48" spans="1:80" ht="16.5" x14ac:dyDescent="0.25">
      <c r="A48" s="247"/>
      <c r="B48" s="248"/>
      <c r="C48" s="248"/>
      <c r="D48" s="249"/>
      <c r="E48" s="271" t="s">
        <v>381</v>
      </c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272"/>
      <c r="AT48" s="272"/>
      <c r="AU48" s="272"/>
      <c r="AV48" s="272"/>
      <c r="AW48" s="272"/>
      <c r="AX48" s="272"/>
      <c r="AY48" s="272"/>
      <c r="AZ48" s="272"/>
      <c r="BA48" s="272"/>
      <c r="BB48" s="272"/>
      <c r="BC48" s="272"/>
      <c r="BD48" s="273"/>
      <c r="BE48" s="234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6"/>
      <c r="BQ48" s="234"/>
      <c r="BR48" s="235"/>
      <c r="BS48" s="235"/>
      <c r="BT48" s="235"/>
      <c r="BU48" s="235"/>
      <c r="BV48" s="235"/>
      <c r="BW48" s="235"/>
      <c r="BX48" s="235"/>
      <c r="BY48" s="235"/>
      <c r="BZ48" s="235"/>
      <c r="CA48" s="235"/>
      <c r="CB48" s="236"/>
    </row>
    <row r="49" spans="1:94" x14ac:dyDescent="0.25">
      <c r="A49" s="213" t="s">
        <v>382</v>
      </c>
      <c r="B49" s="214"/>
      <c r="C49" s="214"/>
      <c r="D49" s="215"/>
      <c r="E49" s="265" t="s">
        <v>378</v>
      </c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6"/>
      <c r="AT49" s="266"/>
      <c r="AU49" s="266"/>
      <c r="AV49" s="266"/>
      <c r="AW49" s="266"/>
      <c r="AX49" s="266"/>
      <c r="AY49" s="266"/>
      <c r="AZ49" s="266"/>
      <c r="BA49" s="266"/>
      <c r="BB49" s="266"/>
      <c r="BC49" s="266"/>
      <c r="BD49" s="267"/>
      <c r="BE49" s="268"/>
      <c r="BF49" s="269"/>
      <c r="BG49" s="269"/>
      <c r="BH49" s="269"/>
      <c r="BI49" s="269"/>
      <c r="BJ49" s="269"/>
      <c r="BK49" s="269"/>
      <c r="BL49" s="269"/>
      <c r="BM49" s="269"/>
      <c r="BN49" s="269"/>
      <c r="BO49" s="269"/>
      <c r="BP49" s="270"/>
      <c r="BQ49" s="268"/>
      <c r="BR49" s="269"/>
      <c r="BS49" s="269"/>
      <c r="BT49" s="269"/>
      <c r="BU49" s="269"/>
      <c r="BV49" s="269"/>
      <c r="BW49" s="269"/>
      <c r="BX49" s="269"/>
      <c r="BY49" s="269"/>
      <c r="BZ49" s="269"/>
      <c r="CA49" s="269"/>
      <c r="CB49" s="270"/>
    </row>
    <row r="50" spans="1:94" ht="16.5" x14ac:dyDescent="0.25">
      <c r="A50" s="247"/>
      <c r="B50" s="248"/>
      <c r="C50" s="248"/>
      <c r="D50" s="249"/>
      <c r="E50" s="271" t="s">
        <v>381</v>
      </c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2"/>
      <c r="AT50" s="272"/>
      <c r="AU50" s="272"/>
      <c r="AV50" s="272"/>
      <c r="AW50" s="272"/>
      <c r="AX50" s="272"/>
      <c r="AY50" s="272"/>
      <c r="AZ50" s="272"/>
      <c r="BA50" s="272"/>
      <c r="BB50" s="272"/>
      <c r="BC50" s="272"/>
      <c r="BD50" s="273"/>
      <c r="BE50" s="234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6"/>
      <c r="BQ50" s="234"/>
      <c r="BR50" s="235"/>
      <c r="BS50" s="235"/>
      <c r="BT50" s="235"/>
      <c r="BU50" s="235"/>
      <c r="BV50" s="235"/>
      <c r="BW50" s="235"/>
      <c r="BX50" s="235"/>
      <c r="BY50" s="235"/>
      <c r="BZ50" s="235"/>
      <c r="CA50" s="235"/>
      <c r="CB50" s="236"/>
    </row>
    <row r="51" spans="1:94" x14ac:dyDescent="0.25">
      <c r="A51" s="213">
        <v>3</v>
      </c>
      <c r="B51" s="214"/>
      <c r="C51" s="214"/>
      <c r="D51" s="215"/>
      <c r="E51" s="277" t="s">
        <v>383</v>
      </c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278"/>
      <c r="BB51" s="278"/>
      <c r="BC51" s="278"/>
      <c r="BD51" s="279"/>
      <c r="BE51" s="268">
        <f>BE33</f>
        <v>13967214.050000001</v>
      </c>
      <c r="BF51" s="269"/>
      <c r="BG51" s="269"/>
      <c r="BH51" s="269"/>
      <c r="BI51" s="269"/>
      <c r="BJ51" s="269"/>
      <c r="BK51" s="269"/>
      <c r="BL51" s="269"/>
      <c r="BM51" s="269"/>
      <c r="BN51" s="269"/>
      <c r="BO51" s="269"/>
      <c r="BP51" s="270"/>
      <c r="BQ51" s="268">
        <f>BE51*5.1%</f>
        <v>712327.91654999997</v>
      </c>
      <c r="BR51" s="269"/>
      <c r="BS51" s="269"/>
      <c r="BT51" s="269"/>
      <c r="BU51" s="269"/>
      <c r="BV51" s="269"/>
      <c r="BW51" s="269"/>
      <c r="BX51" s="269"/>
      <c r="BY51" s="269"/>
      <c r="BZ51" s="269"/>
      <c r="CA51" s="269"/>
      <c r="CB51" s="270"/>
    </row>
    <row r="52" spans="1:94" x14ac:dyDescent="0.25">
      <c r="A52" s="247"/>
      <c r="B52" s="248"/>
      <c r="C52" s="248"/>
      <c r="D52" s="249"/>
      <c r="E52" s="250" t="s">
        <v>384</v>
      </c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2"/>
      <c r="BE52" s="234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6"/>
      <c r="BQ52" s="234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6"/>
    </row>
    <row r="53" spans="1:94" x14ac:dyDescent="0.25">
      <c r="A53" s="244"/>
      <c r="B53" s="245"/>
      <c r="C53" s="245"/>
      <c r="D53" s="246"/>
      <c r="E53" s="231" t="s">
        <v>331</v>
      </c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3"/>
      <c r="BE53" s="238" t="s">
        <v>38</v>
      </c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40"/>
      <c r="BQ53" s="222">
        <f>BQ32+BQ38+BQ51</f>
        <v>4216283.1030999999</v>
      </c>
      <c r="BR53" s="223"/>
      <c r="BS53" s="223"/>
      <c r="BT53" s="223"/>
      <c r="BU53" s="223"/>
      <c r="BV53" s="223"/>
      <c r="BW53" s="223"/>
      <c r="BX53" s="223"/>
      <c r="BY53" s="223"/>
      <c r="BZ53" s="223"/>
      <c r="CA53" s="223"/>
      <c r="CB53" s="224"/>
    </row>
    <row r="54" spans="1:94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</row>
    <row r="55" spans="1:94" x14ac:dyDescent="0.25">
      <c r="A55" s="289" t="s">
        <v>385</v>
      </c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289"/>
      <c r="BK55" s="289"/>
      <c r="BL55" s="289"/>
      <c r="BM55" s="289"/>
      <c r="BN55" s="289"/>
      <c r="BO55" s="289"/>
      <c r="BP55" s="289"/>
      <c r="BQ55" s="289"/>
      <c r="BR55" s="289"/>
      <c r="BS55" s="289"/>
      <c r="BT55" s="289"/>
      <c r="BU55" s="289"/>
      <c r="BV55" s="289"/>
      <c r="BW55" s="289"/>
      <c r="BX55" s="289"/>
      <c r="BY55" s="289"/>
      <c r="BZ55" s="289"/>
      <c r="CA55" s="289"/>
      <c r="CB55" s="289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</row>
    <row r="56" spans="1:94" x14ac:dyDescent="0.25">
      <c r="A56" s="289"/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89"/>
      <c r="BJ56" s="289"/>
      <c r="BK56" s="289"/>
      <c r="BL56" s="289"/>
      <c r="BM56" s="289"/>
      <c r="BN56" s="289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  <c r="CA56" s="289"/>
      <c r="CB56" s="289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</row>
    <row r="57" spans="1:94" x14ac:dyDescent="0.25">
      <c r="A57" s="289"/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289"/>
      <c r="AP57" s="289"/>
      <c r="AQ57" s="289"/>
      <c r="AR57" s="289"/>
      <c r="AS57" s="289"/>
      <c r="AT57" s="289"/>
      <c r="AU57" s="289"/>
      <c r="AV57" s="289"/>
      <c r="AW57" s="289"/>
      <c r="AX57" s="289"/>
      <c r="AY57" s="289"/>
      <c r="AZ57" s="289"/>
      <c r="BA57" s="289"/>
      <c r="BB57" s="289"/>
      <c r="BC57" s="289"/>
      <c r="BD57" s="289"/>
      <c r="BE57" s="289"/>
      <c r="BF57" s="289"/>
      <c r="BG57" s="289"/>
      <c r="BH57" s="289"/>
      <c r="BI57" s="289"/>
      <c r="BJ57" s="289"/>
      <c r="BK57" s="289"/>
      <c r="BL57" s="289"/>
      <c r="BM57" s="289"/>
      <c r="BN57" s="289"/>
      <c r="BO57" s="289"/>
      <c r="BP57" s="289"/>
      <c r="BQ57" s="289"/>
      <c r="BR57" s="289"/>
      <c r="BS57" s="289"/>
      <c r="BT57" s="289"/>
      <c r="BU57" s="289"/>
      <c r="BV57" s="289"/>
      <c r="BW57" s="289"/>
      <c r="BX57" s="289"/>
      <c r="BY57" s="289"/>
      <c r="BZ57" s="289"/>
      <c r="CA57" s="289"/>
      <c r="CB57" s="289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</row>
  </sheetData>
  <mergeCells count="180">
    <mergeCell ref="A53:D53"/>
    <mergeCell ref="E53:BD53"/>
    <mergeCell ref="BE53:BP53"/>
    <mergeCell ref="BQ53:CB53"/>
    <mergeCell ref="A55:CB57"/>
    <mergeCell ref="A49:D50"/>
    <mergeCell ref="E49:BD49"/>
    <mergeCell ref="BE49:BP50"/>
    <mergeCell ref="BQ49:CB50"/>
    <mergeCell ref="E50:BD50"/>
    <mergeCell ref="A51:D52"/>
    <mergeCell ref="E51:BD51"/>
    <mergeCell ref="BE51:BP52"/>
    <mergeCell ref="BQ51:CB52"/>
    <mergeCell ref="E52:BD52"/>
    <mergeCell ref="A45:D46"/>
    <mergeCell ref="E45:BD45"/>
    <mergeCell ref="BE45:BP46"/>
    <mergeCell ref="BQ45:CB46"/>
    <mergeCell ref="E46:BD46"/>
    <mergeCell ref="A47:D48"/>
    <mergeCell ref="E47:BD47"/>
    <mergeCell ref="BE47:BP48"/>
    <mergeCell ref="BQ47:CB48"/>
    <mergeCell ref="E48:BD48"/>
    <mergeCell ref="E42:BD42"/>
    <mergeCell ref="A43:D44"/>
    <mergeCell ref="E43:BD43"/>
    <mergeCell ref="BE43:BP44"/>
    <mergeCell ref="BQ43:CB44"/>
    <mergeCell ref="E44:BD44"/>
    <mergeCell ref="A38:D39"/>
    <mergeCell ref="E38:BD38"/>
    <mergeCell ref="BE38:BP39"/>
    <mergeCell ref="BQ38:CB39"/>
    <mergeCell ref="E39:BD39"/>
    <mergeCell ref="A40:D42"/>
    <mergeCell ref="E40:BD40"/>
    <mergeCell ref="BE40:BP42"/>
    <mergeCell ref="BQ40:CB42"/>
    <mergeCell ref="E41:BD41"/>
    <mergeCell ref="A35:D35"/>
    <mergeCell ref="E35:BD35"/>
    <mergeCell ref="BE35:BP35"/>
    <mergeCell ref="BQ35:CB35"/>
    <mergeCell ref="A36:D37"/>
    <mergeCell ref="E36:BD36"/>
    <mergeCell ref="BE36:BP37"/>
    <mergeCell ref="BQ36:CB37"/>
    <mergeCell ref="E37:BD37"/>
    <mergeCell ref="A32:D32"/>
    <mergeCell ref="E32:BD32"/>
    <mergeCell ref="BE32:BP32"/>
    <mergeCell ref="BQ32:CB32"/>
    <mergeCell ref="A33:D34"/>
    <mergeCell ref="E33:BD33"/>
    <mergeCell ref="BE33:BP34"/>
    <mergeCell ref="BQ33:CB34"/>
    <mergeCell ref="E34:BD34"/>
    <mergeCell ref="A30:D30"/>
    <mergeCell ref="E30:BD30"/>
    <mergeCell ref="BE30:BP30"/>
    <mergeCell ref="BQ30:CB30"/>
    <mergeCell ref="A31:D31"/>
    <mergeCell ref="E31:BD31"/>
    <mergeCell ref="BE31:BP31"/>
    <mergeCell ref="BQ31:CB31"/>
    <mergeCell ref="A28:D28"/>
    <mergeCell ref="E28:BD28"/>
    <mergeCell ref="BE28:BP28"/>
    <mergeCell ref="BQ28:CB28"/>
    <mergeCell ref="A29:D29"/>
    <mergeCell ref="E29:BD29"/>
    <mergeCell ref="BE29:BP29"/>
    <mergeCell ref="BQ29:CB29"/>
    <mergeCell ref="A23:CB23"/>
    <mergeCell ref="A24:CB24"/>
    <mergeCell ref="A25:CB25"/>
    <mergeCell ref="A27:D27"/>
    <mergeCell ref="E27:BD27"/>
    <mergeCell ref="BE27:BP27"/>
    <mergeCell ref="BQ27:CB27"/>
    <mergeCell ref="A21:D21"/>
    <mergeCell ref="E21:AI21"/>
    <mergeCell ref="AJ21:AT21"/>
    <mergeCell ref="AU21:BD21"/>
    <mergeCell ref="BE21:BO21"/>
    <mergeCell ref="BP21:CB21"/>
    <mergeCell ref="A20:D20"/>
    <mergeCell ref="E20:AI20"/>
    <mergeCell ref="AJ20:AT20"/>
    <mergeCell ref="AU20:BD20"/>
    <mergeCell ref="BE20:BO20"/>
    <mergeCell ref="BP20:CB20"/>
    <mergeCell ref="A19:D19"/>
    <mergeCell ref="E19:AI19"/>
    <mergeCell ref="AJ19:AT19"/>
    <mergeCell ref="AU19:BD19"/>
    <mergeCell ref="BE19:BO19"/>
    <mergeCell ref="BP19:CB19"/>
    <mergeCell ref="A18:D18"/>
    <mergeCell ref="E18:AI18"/>
    <mergeCell ref="AJ18:AT18"/>
    <mergeCell ref="AU18:BD18"/>
    <mergeCell ref="BE18:BO18"/>
    <mergeCell ref="BP18:CB18"/>
    <mergeCell ref="A17:D17"/>
    <mergeCell ref="E17:AI17"/>
    <mergeCell ref="AJ17:AT17"/>
    <mergeCell ref="AU17:BD17"/>
    <mergeCell ref="BE17:BO17"/>
    <mergeCell ref="BP17:CB17"/>
    <mergeCell ref="A16:D16"/>
    <mergeCell ref="E16:AI16"/>
    <mergeCell ref="AJ16:AT16"/>
    <mergeCell ref="AU16:BD16"/>
    <mergeCell ref="BE16:BO16"/>
    <mergeCell ref="BP16:CB16"/>
    <mergeCell ref="A15:D15"/>
    <mergeCell ref="E15:AI15"/>
    <mergeCell ref="AJ15:AT15"/>
    <mergeCell ref="AU15:BD15"/>
    <mergeCell ref="BE15:BO15"/>
    <mergeCell ref="BP15:CB15"/>
    <mergeCell ref="A12:CB12"/>
    <mergeCell ref="A14:D14"/>
    <mergeCell ref="E14:AI14"/>
    <mergeCell ref="AJ14:AT14"/>
    <mergeCell ref="AU14:BD14"/>
    <mergeCell ref="BE14:BO14"/>
    <mergeCell ref="BP14:CB14"/>
    <mergeCell ref="A10:D10"/>
    <mergeCell ref="E10:AI10"/>
    <mergeCell ref="AJ10:AW10"/>
    <mergeCell ref="AX10:BF10"/>
    <mergeCell ref="BG10:BO10"/>
    <mergeCell ref="BP10:CB10"/>
    <mergeCell ref="A9:D9"/>
    <mergeCell ref="E9:AI9"/>
    <mergeCell ref="AJ9:AW9"/>
    <mergeCell ref="AX9:BF9"/>
    <mergeCell ref="BG9:BO9"/>
    <mergeCell ref="BP9:CB9"/>
    <mergeCell ref="A8:D8"/>
    <mergeCell ref="E8:AI8"/>
    <mergeCell ref="AJ8:AW8"/>
    <mergeCell ref="AX8:BF8"/>
    <mergeCell ref="BG8:BO8"/>
    <mergeCell ref="BP8:CB8"/>
    <mergeCell ref="A7:D7"/>
    <mergeCell ref="E7:AI7"/>
    <mergeCell ref="AJ7:AW7"/>
    <mergeCell ref="AX7:BF7"/>
    <mergeCell ref="BG7:BO7"/>
    <mergeCell ref="BP7:CB7"/>
    <mergeCell ref="A6:D6"/>
    <mergeCell ref="E6:AI6"/>
    <mergeCell ref="AJ6:AW6"/>
    <mergeCell ref="AX6:BF6"/>
    <mergeCell ref="BG6:BO6"/>
    <mergeCell ref="BP6:CB6"/>
    <mergeCell ref="A1:CB1"/>
    <mergeCell ref="A3:D3"/>
    <mergeCell ref="E3:AI3"/>
    <mergeCell ref="AJ3:AW3"/>
    <mergeCell ref="AX3:BF3"/>
    <mergeCell ref="BG3:BO3"/>
    <mergeCell ref="BP3:CB3"/>
    <mergeCell ref="A5:D5"/>
    <mergeCell ref="E5:AI5"/>
    <mergeCell ref="AJ5:AW5"/>
    <mergeCell ref="AX5:BF5"/>
    <mergeCell ref="BG5:BO5"/>
    <mergeCell ref="BP5:CB5"/>
    <mergeCell ref="A4:D4"/>
    <mergeCell ref="E4:AI4"/>
    <mergeCell ref="AJ4:AW4"/>
    <mergeCell ref="AX4:BF4"/>
    <mergeCell ref="BG4:BO4"/>
    <mergeCell ref="BP4:CB4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F62"/>
  <sheetViews>
    <sheetView topLeftCell="A35" workbookViewId="0">
      <selection activeCell="CI33" sqref="CI33"/>
    </sheetView>
  </sheetViews>
  <sheetFormatPr defaultRowHeight="15" x14ac:dyDescent="0.25"/>
  <cols>
    <col min="1" max="17" width="1.140625" style="1" customWidth="1"/>
    <col min="18" max="18" width="1.85546875" style="1" customWidth="1"/>
    <col min="19" max="19" width="1.28515625" style="1" customWidth="1"/>
    <col min="20" max="50" width="1.140625" style="1" customWidth="1"/>
    <col min="51" max="51" width="0.7109375" style="1" customWidth="1"/>
    <col min="52" max="53" width="1.140625" style="1" hidden="1" customWidth="1"/>
    <col min="54" max="63" width="1.140625" style="1" customWidth="1"/>
    <col min="64" max="64" width="0.5703125" style="1" customWidth="1"/>
    <col min="65" max="65" width="1.140625" style="1" hidden="1" customWidth="1"/>
    <col min="66" max="77" width="1.140625" style="1" customWidth="1"/>
    <col min="78" max="78" width="0.28515625" style="1" customWidth="1"/>
    <col min="79" max="79" width="1.140625" style="1" hidden="1" customWidth="1"/>
    <col min="80" max="80" width="5.28515625" style="1" customWidth="1"/>
    <col min="81" max="84" width="1.140625" style="1" customWidth="1"/>
  </cols>
  <sheetData>
    <row r="1" spans="1:84" ht="15.75" x14ac:dyDescent="0.25">
      <c r="A1" s="165" t="s">
        <v>386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37"/>
      <c r="CD1" s="137"/>
      <c r="CE1" s="137"/>
      <c r="CF1" s="109"/>
    </row>
    <row r="2" spans="1:84" ht="7.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7"/>
      <c r="CD2" s="137"/>
      <c r="CE2" s="137"/>
      <c r="CF2" s="111"/>
    </row>
    <row r="3" spans="1:84" ht="15.75" x14ac:dyDescent="0.25">
      <c r="A3" s="137" t="s">
        <v>305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290" t="s">
        <v>387</v>
      </c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0"/>
      <c r="BU3" s="290"/>
      <c r="BV3" s="290"/>
      <c r="BW3" s="290"/>
      <c r="BX3" s="290"/>
      <c r="BY3" s="290"/>
      <c r="BZ3" s="290"/>
      <c r="CA3" s="290"/>
      <c r="CB3" s="290"/>
      <c r="CC3" s="137"/>
      <c r="CD3" s="137"/>
      <c r="CE3" s="137"/>
      <c r="CF3" s="109"/>
    </row>
    <row r="4" spans="1:84" ht="9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7"/>
      <c r="CD4" s="137"/>
      <c r="CE4" s="137"/>
      <c r="CF4" s="111"/>
    </row>
    <row r="5" spans="1:84" ht="51.75" customHeight="1" x14ac:dyDescent="0.25">
      <c r="A5" s="137" t="s">
        <v>306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69" t="s">
        <v>307</v>
      </c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09"/>
    </row>
    <row r="6" spans="1:84" ht="9" customHeight="1" x14ac:dyDescent="0.25"/>
    <row r="7" spans="1:84" x14ac:dyDescent="0.25">
      <c r="A7" s="213" t="s">
        <v>190</v>
      </c>
      <c r="B7" s="214"/>
      <c r="C7" s="214"/>
      <c r="D7" s="215"/>
      <c r="E7" s="213" t="s">
        <v>14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5"/>
      <c r="AN7" s="213" t="s">
        <v>388</v>
      </c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5"/>
      <c r="BB7" s="213" t="s">
        <v>335</v>
      </c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5"/>
      <c r="BN7" s="213" t="s">
        <v>389</v>
      </c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5"/>
    </row>
    <row r="8" spans="1:84" x14ac:dyDescent="0.25">
      <c r="A8" s="216" t="s">
        <v>193</v>
      </c>
      <c r="B8" s="217"/>
      <c r="C8" s="217"/>
      <c r="D8" s="218"/>
      <c r="E8" s="216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8"/>
      <c r="AN8" s="216" t="s">
        <v>390</v>
      </c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8"/>
      <c r="BB8" s="216" t="s">
        <v>347</v>
      </c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8"/>
      <c r="BN8" s="216" t="s">
        <v>391</v>
      </c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8"/>
    </row>
    <row r="9" spans="1:84" x14ac:dyDescent="0.25">
      <c r="A9" s="247"/>
      <c r="B9" s="248"/>
      <c r="C9" s="248"/>
      <c r="D9" s="249"/>
      <c r="E9" s="247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9"/>
      <c r="AN9" s="247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9"/>
      <c r="BB9" s="247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9"/>
      <c r="BN9" s="247" t="s">
        <v>392</v>
      </c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9"/>
    </row>
    <row r="10" spans="1:84" x14ac:dyDescent="0.25">
      <c r="A10" s="219">
        <v>1</v>
      </c>
      <c r="B10" s="220"/>
      <c r="C10" s="220"/>
      <c r="D10" s="221"/>
      <c r="E10" s="219">
        <v>2</v>
      </c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1"/>
      <c r="AN10" s="219">
        <v>3</v>
      </c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1"/>
      <c r="BB10" s="219">
        <v>4</v>
      </c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1"/>
      <c r="BN10" s="219">
        <v>5</v>
      </c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1"/>
    </row>
    <row r="11" spans="1:84" ht="14.25" hidden="1" customHeight="1" x14ac:dyDescent="0.25">
      <c r="A11" s="225"/>
      <c r="B11" s="226"/>
      <c r="C11" s="226"/>
      <c r="D11" s="227"/>
      <c r="E11" s="228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30"/>
      <c r="AN11" s="231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3"/>
      <c r="BB11" s="231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3"/>
      <c r="BN11" s="231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3"/>
    </row>
    <row r="12" spans="1:84" ht="15" hidden="1" customHeight="1" x14ac:dyDescent="0.25">
      <c r="A12" s="225"/>
      <c r="B12" s="226"/>
      <c r="C12" s="226"/>
      <c r="D12" s="227"/>
      <c r="E12" s="225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7"/>
      <c r="AN12" s="231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3"/>
      <c r="BB12" s="231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3"/>
      <c r="BN12" s="231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3"/>
    </row>
    <row r="13" spans="1:84" x14ac:dyDescent="0.25">
      <c r="A13" s="225"/>
      <c r="B13" s="226"/>
      <c r="C13" s="226"/>
      <c r="D13" s="227"/>
      <c r="E13" s="231" t="s">
        <v>331</v>
      </c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3"/>
      <c r="AN13" s="244" t="s">
        <v>38</v>
      </c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6"/>
      <c r="BB13" s="244" t="s">
        <v>38</v>
      </c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6"/>
      <c r="BN13" s="231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3"/>
    </row>
    <row r="14" spans="1:84" ht="6" customHeight="1" x14ac:dyDescent="0.25">
      <c r="CF14" s="110"/>
    </row>
    <row r="15" spans="1:84" ht="15.75" x14ac:dyDescent="0.25">
      <c r="A15" s="165" t="s">
        <v>393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37"/>
      <c r="CD15" s="137"/>
      <c r="CE15" s="137"/>
      <c r="CF15" s="109"/>
    </row>
    <row r="16" spans="1:84" ht="6" customHeight="1" x14ac:dyDescent="0.25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7"/>
      <c r="CD16" s="137"/>
      <c r="CE16" s="137"/>
      <c r="CF16" s="111"/>
    </row>
    <row r="17" spans="1:84" ht="15.75" x14ac:dyDescent="0.25">
      <c r="A17" s="137" t="s">
        <v>305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290" t="s">
        <v>394</v>
      </c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137"/>
      <c r="CD17" s="137"/>
      <c r="CE17" s="137"/>
      <c r="CF17" s="109"/>
    </row>
    <row r="18" spans="1:84" ht="9" hidden="1" customHeight="1" x14ac:dyDescent="0.25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7"/>
      <c r="CD18" s="137"/>
      <c r="CE18" s="137"/>
      <c r="CF18" s="111"/>
    </row>
    <row r="19" spans="1:84" ht="50.25" customHeight="1" x14ac:dyDescent="0.25">
      <c r="A19" s="137" t="s">
        <v>306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69" t="s">
        <v>307</v>
      </c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09"/>
    </row>
    <row r="20" spans="1:84" ht="5.25" customHeight="1" x14ac:dyDescent="0.25"/>
    <row r="21" spans="1:84" x14ac:dyDescent="0.25">
      <c r="A21" s="213" t="s">
        <v>190</v>
      </c>
      <c r="B21" s="214"/>
      <c r="C21" s="214"/>
      <c r="D21" s="215"/>
      <c r="E21" s="213" t="s">
        <v>333</v>
      </c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5"/>
      <c r="AN21" s="213" t="s">
        <v>395</v>
      </c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5"/>
      <c r="BB21" s="213" t="s">
        <v>396</v>
      </c>
      <c r="BC21" s="214"/>
      <c r="BD21" s="214"/>
      <c r="BE21" s="214"/>
      <c r="BF21" s="214"/>
      <c r="BG21" s="214"/>
      <c r="BH21" s="214"/>
      <c r="BI21" s="215"/>
      <c r="BJ21" s="213" t="s">
        <v>397</v>
      </c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5"/>
    </row>
    <row r="22" spans="1:84" x14ac:dyDescent="0.25">
      <c r="A22" s="216" t="s">
        <v>193</v>
      </c>
      <c r="B22" s="217"/>
      <c r="C22" s="217"/>
      <c r="D22" s="218"/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8"/>
      <c r="AN22" s="216" t="s">
        <v>398</v>
      </c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8"/>
      <c r="BB22" s="216" t="s">
        <v>399</v>
      </c>
      <c r="BC22" s="217"/>
      <c r="BD22" s="217"/>
      <c r="BE22" s="217"/>
      <c r="BF22" s="217"/>
      <c r="BG22" s="217"/>
      <c r="BH22" s="217"/>
      <c r="BI22" s="218"/>
      <c r="BJ22" s="216" t="s">
        <v>400</v>
      </c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8"/>
    </row>
    <row r="23" spans="1:84" x14ac:dyDescent="0.25">
      <c r="A23" s="216"/>
      <c r="B23" s="217"/>
      <c r="C23" s="217"/>
      <c r="D23" s="218"/>
      <c r="E23" s="216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8"/>
      <c r="AN23" s="216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8"/>
      <c r="BB23" s="216"/>
      <c r="BC23" s="217"/>
      <c r="BD23" s="217"/>
      <c r="BE23" s="217"/>
      <c r="BF23" s="217"/>
      <c r="BG23" s="217"/>
      <c r="BH23" s="217"/>
      <c r="BI23" s="218"/>
      <c r="BJ23" s="216" t="s">
        <v>401</v>
      </c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8"/>
    </row>
    <row r="24" spans="1:84" x14ac:dyDescent="0.25">
      <c r="A24" s="247"/>
      <c r="B24" s="248"/>
      <c r="C24" s="248"/>
      <c r="D24" s="249"/>
      <c r="E24" s="247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9"/>
      <c r="AN24" s="247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9"/>
      <c r="BB24" s="247"/>
      <c r="BC24" s="248"/>
      <c r="BD24" s="248"/>
      <c r="BE24" s="248"/>
      <c r="BF24" s="248"/>
      <c r="BG24" s="248"/>
      <c r="BH24" s="248"/>
      <c r="BI24" s="249"/>
      <c r="BJ24" s="247" t="s">
        <v>402</v>
      </c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9"/>
    </row>
    <row r="25" spans="1:84" x14ac:dyDescent="0.25">
      <c r="A25" s="219">
        <v>1</v>
      </c>
      <c r="B25" s="220"/>
      <c r="C25" s="220"/>
      <c r="D25" s="221"/>
      <c r="E25" s="219">
        <v>2</v>
      </c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1"/>
      <c r="AN25" s="219">
        <v>3</v>
      </c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1"/>
      <c r="BB25" s="219">
        <v>4</v>
      </c>
      <c r="BC25" s="220"/>
      <c r="BD25" s="220"/>
      <c r="BE25" s="220"/>
      <c r="BF25" s="220"/>
      <c r="BG25" s="220"/>
      <c r="BH25" s="220"/>
      <c r="BI25" s="221"/>
      <c r="BJ25" s="219">
        <v>5</v>
      </c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1"/>
    </row>
    <row r="26" spans="1:84" x14ac:dyDescent="0.25">
      <c r="A26" s="225">
        <v>1</v>
      </c>
      <c r="B26" s="226"/>
      <c r="C26" s="226"/>
      <c r="D26" s="227"/>
      <c r="E26" s="225" t="s">
        <v>403</v>
      </c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7"/>
      <c r="AN26" s="231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3"/>
      <c r="BB26" s="231"/>
      <c r="BC26" s="232"/>
      <c r="BD26" s="232"/>
      <c r="BE26" s="232"/>
      <c r="BF26" s="232"/>
      <c r="BG26" s="232"/>
      <c r="BH26" s="232"/>
      <c r="BI26" s="233"/>
      <c r="BJ26" s="231">
        <v>67961</v>
      </c>
      <c r="BK26" s="232"/>
      <c r="BL26" s="232"/>
      <c r="BM26" s="232"/>
      <c r="BN26" s="232"/>
      <c r="BO26" s="232"/>
      <c r="BP26" s="232"/>
      <c r="BQ26" s="232"/>
      <c r="BR26" s="232"/>
      <c r="BS26" s="232"/>
      <c r="BT26" s="232"/>
      <c r="BU26" s="232"/>
      <c r="BV26" s="232"/>
      <c r="BW26" s="232"/>
      <c r="BX26" s="232"/>
      <c r="BY26" s="232"/>
      <c r="BZ26" s="232"/>
      <c r="CA26" s="232"/>
      <c r="CB26" s="233"/>
    </row>
    <row r="27" spans="1:84" ht="13.5" customHeight="1" x14ac:dyDescent="0.25">
      <c r="A27" s="225">
        <v>2</v>
      </c>
      <c r="B27" s="226"/>
      <c r="C27" s="226"/>
      <c r="D27" s="227"/>
      <c r="E27" s="225" t="s">
        <v>404</v>
      </c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7"/>
      <c r="AN27" s="231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3"/>
      <c r="BB27" s="231"/>
      <c r="BC27" s="232"/>
      <c r="BD27" s="232"/>
      <c r="BE27" s="232"/>
      <c r="BF27" s="232"/>
      <c r="BG27" s="232"/>
      <c r="BH27" s="232"/>
      <c r="BI27" s="233"/>
      <c r="BJ27" s="231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3"/>
    </row>
    <row r="28" spans="1:84" ht="15" hidden="1" customHeight="1" x14ac:dyDescent="0.25">
      <c r="A28" s="225">
        <v>3</v>
      </c>
      <c r="B28" s="226"/>
      <c r="C28" s="226"/>
      <c r="D28" s="227"/>
      <c r="E28" s="225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7"/>
      <c r="AN28" s="231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3"/>
      <c r="BB28" s="231"/>
      <c r="BC28" s="232"/>
      <c r="BD28" s="232"/>
      <c r="BE28" s="232"/>
      <c r="BF28" s="232"/>
      <c r="BG28" s="232"/>
      <c r="BH28" s="232"/>
      <c r="BI28" s="233"/>
      <c r="BJ28" s="231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3"/>
    </row>
    <row r="29" spans="1:84" x14ac:dyDescent="0.25">
      <c r="A29" s="225">
        <v>3</v>
      </c>
      <c r="B29" s="226"/>
      <c r="C29" s="226"/>
      <c r="D29" s="227"/>
      <c r="E29" s="225" t="s">
        <v>405</v>
      </c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7"/>
      <c r="AN29" s="231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3"/>
      <c r="BB29" s="231"/>
      <c r="BC29" s="232"/>
      <c r="BD29" s="232"/>
      <c r="BE29" s="232"/>
      <c r="BF29" s="232"/>
      <c r="BG29" s="232"/>
      <c r="BH29" s="232"/>
      <c r="BI29" s="233"/>
      <c r="BJ29" s="231">
        <v>239</v>
      </c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3"/>
    </row>
    <row r="30" spans="1:84" x14ac:dyDescent="0.25">
      <c r="A30" s="225">
        <v>4</v>
      </c>
      <c r="B30" s="226"/>
      <c r="C30" s="226"/>
      <c r="D30" s="227"/>
      <c r="E30" s="225" t="s">
        <v>517</v>
      </c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7"/>
      <c r="AN30" s="231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3"/>
      <c r="BB30" s="231"/>
      <c r="BC30" s="232"/>
      <c r="BD30" s="232"/>
      <c r="BE30" s="232"/>
      <c r="BF30" s="232"/>
      <c r="BG30" s="232"/>
      <c r="BH30" s="232"/>
      <c r="BI30" s="233"/>
      <c r="BJ30" s="231">
        <v>7.28</v>
      </c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3"/>
    </row>
    <row r="31" spans="1:84" ht="14.25" customHeight="1" x14ac:dyDescent="0.25">
      <c r="A31" s="225">
        <v>5</v>
      </c>
      <c r="B31" s="226"/>
      <c r="C31" s="226"/>
      <c r="D31" s="227"/>
      <c r="E31" s="225" t="s">
        <v>406</v>
      </c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7"/>
      <c r="AN31" s="231"/>
      <c r="AO31" s="232"/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3"/>
      <c r="BB31" s="231"/>
      <c r="BC31" s="232"/>
      <c r="BD31" s="232"/>
      <c r="BE31" s="232"/>
      <c r="BF31" s="232"/>
      <c r="BG31" s="232"/>
      <c r="BH31" s="232"/>
      <c r="BI31" s="233"/>
      <c r="BJ31" s="231">
        <v>35000</v>
      </c>
      <c r="BK31" s="232"/>
      <c r="BL31" s="232"/>
      <c r="BM31" s="232"/>
      <c r="BN31" s="232"/>
      <c r="BO31" s="232"/>
      <c r="BP31" s="232"/>
      <c r="BQ31" s="232"/>
      <c r="BR31" s="232"/>
      <c r="BS31" s="232"/>
      <c r="BT31" s="232"/>
      <c r="BU31" s="232"/>
      <c r="BV31" s="232"/>
      <c r="BW31" s="232"/>
      <c r="BX31" s="232"/>
      <c r="BY31" s="232"/>
      <c r="BZ31" s="232"/>
      <c r="CA31" s="232"/>
      <c r="CB31" s="233"/>
    </row>
    <row r="32" spans="1:84" ht="14.25" hidden="1" customHeight="1" x14ac:dyDescent="0.25">
      <c r="A32" s="225"/>
      <c r="B32" s="226"/>
      <c r="C32" s="226"/>
      <c r="D32" s="227"/>
      <c r="E32" s="225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7"/>
      <c r="AN32" s="231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3"/>
      <c r="BB32" s="231"/>
      <c r="BC32" s="232"/>
      <c r="BD32" s="232"/>
      <c r="BE32" s="232"/>
      <c r="BF32" s="232"/>
      <c r="BG32" s="232"/>
      <c r="BH32" s="232"/>
      <c r="BI32" s="233"/>
      <c r="BJ32" s="231"/>
      <c r="BK32" s="232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2"/>
      <c r="BZ32" s="232"/>
      <c r="CA32" s="232"/>
      <c r="CB32" s="233"/>
    </row>
    <row r="33" spans="1:84" ht="14.25" customHeight="1" x14ac:dyDescent="0.25">
      <c r="A33" s="225"/>
      <c r="B33" s="226"/>
      <c r="C33" s="226"/>
      <c r="D33" s="227"/>
      <c r="E33" s="231" t="s">
        <v>331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3"/>
      <c r="AN33" s="231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3"/>
      <c r="BB33" s="244" t="s">
        <v>38</v>
      </c>
      <c r="BC33" s="245"/>
      <c r="BD33" s="245"/>
      <c r="BE33" s="245"/>
      <c r="BF33" s="245"/>
      <c r="BG33" s="245"/>
      <c r="BH33" s="245"/>
      <c r="BI33" s="246"/>
      <c r="BJ33" s="231">
        <f>SUM(BJ26:CB32)</f>
        <v>103207.28</v>
      </c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3"/>
    </row>
    <row r="34" spans="1:84" ht="0.75" customHeight="1" x14ac:dyDescent="0.25">
      <c r="CF34" s="110"/>
    </row>
    <row r="35" spans="1:84" ht="15.75" x14ac:dyDescent="0.25">
      <c r="A35" s="165" t="s">
        <v>407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37"/>
      <c r="CD35" s="137"/>
      <c r="CE35" s="137"/>
      <c r="CF35" s="109"/>
    </row>
    <row r="36" spans="1:84" ht="1.5" customHeight="1" x14ac:dyDescent="0.25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  <c r="BX36" s="138"/>
      <c r="BY36" s="138"/>
      <c r="BZ36" s="138"/>
      <c r="CA36" s="138"/>
      <c r="CB36" s="138"/>
      <c r="CC36" s="137"/>
      <c r="CD36" s="137"/>
      <c r="CE36" s="137"/>
      <c r="CF36" s="111"/>
    </row>
    <row r="37" spans="1:84" ht="15.75" x14ac:dyDescent="0.25">
      <c r="A37" s="137" t="s">
        <v>305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137"/>
      <c r="CD37" s="137"/>
      <c r="CE37" s="137"/>
      <c r="CF37" s="109"/>
    </row>
    <row r="38" spans="1:84" ht="7.5" customHeight="1" x14ac:dyDescent="0.25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7"/>
      <c r="CD38" s="137"/>
      <c r="CE38" s="137"/>
      <c r="CF38" s="111"/>
    </row>
    <row r="39" spans="1:84" ht="48.75" customHeight="1" x14ac:dyDescent="0.25">
      <c r="A39" s="137" t="s">
        <v>306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69" t="s">
        <v>307</v>
      </c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09"/>
    </row>
    <row r="40" spans="1:84" ht="5.25" customHeight="1" x14ac:dyDescent="0.25"/>
    <row r="41" spans="1:84" x14ac:dyDescent="0.25">
      <c r="A41" s="213" t="s">
        <v>190</v>
      </c>
      <c r="B41" s="214"/>
      <c r="C41" s="214"/>
      <c r="D41" s="215"/>
      <c r="E41" s="213" t="s">
        <v>14</v>
      </c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5"/>
      <c r="AN41" s="213" t="s">
        <v>388</v>
      </c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5"/>
      <c r="BB41" s="213" t="s">
        <v>335</v>
      </c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5"/>
      <c r="BN41" s="213" t="s">
        <v>389</v>
      </c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5"/>
    </row>
    <row r="42" spans="1:84" x14ac:dyDescent="0.25">
      <c r="A42" s="216" t="s">
        <v>193</v>
      </c>
      <c r="B42" s="217"/>
      <c r="C42" s="217"/>
      <c r="D42" s="218"/>
      <c r="E42" s="216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8"/>
      <c r="AN42" s="216" t="s">
        <v>390</v>
      </c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8"/>
      <c r="BB42" s="216" t="s">
        <v>347</v>
      </c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8"/>
      <c r="BN42" s="216" t="s">
        <v>391</v>
      </c>
      <c r="BO42" s="217"/>
      <c r="BP42" s="217"/>
      <c r="BQ42" s="217"/>
      <c r="BR42" s="217"/>
      <c r="BS42" s="217"/>
      <c r="BT42" s="217"/>
      <c r="BU42" s="217"/>
      <c r="BV42" s="217"/>
      <c r="BW42" s="217"/>
      <c r="BX42" s="217"/>
      <c r="BY42" s="217"/>
      <c r="BZ42" s="217"/>
      <c r="CA42" s="217"/>
      <c r="CB42" s="218"/>
    </row>
    <row r="43" spans="1:84" x14ac:dyDescent="0.25">
      <c r="A43" s="247"/>
      <c r="B43" s="248"/>
      <c r="C43" s="248"/>
      <c r="D43" s="249"/>
      <c r="E43" s="247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9"/>
      <c r="AN43" s="247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9"/>
      <c r="BB43" s="247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  <c r="BM43" s="249"/>
      <c r="BN43" s="247" t="s">
        <v>392</v>
      </c>
      <c r="BO43" s="248"/>
      <c r="BP43" s="248"/>
      <c r="BQ43" s="248"/>
      <c r="BR43" s="248"/>
      <c r="BS43" s="248"/>
      <c r="BT43" s="248"/>
      <c r="BU43" s="248"/>
      <c r="BV43" s="248"/>
      <c r="BW43" s="248"/>
      <c r="BX43" s="248"/>
      <c r="BY43" s="248"/>
      <c r="BZ43" s="248"/>
      <c r="CA43" s="248"/>
      <c r="CB43" s="249"/>
    </row>
    <row r="44" spans="1:84" x14ac:dyDescent="0.25">
      <c r="A44" s="219">
        <v>1</v>
      </c>
      <c r="B44" s="220"/>
      <c r="C44" s="220"/>
      <c r="D44" s="221"/>
      <c r="E44" s="219">
        <v>2</v>
      </c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1"/>
      <c r="AN44" s="219">
        <v>3</v>
      </c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1"/>
      <c r="BB44" s="219">
        <v>4</v>
      </c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1"/>
      <c r="BN44" s="219">
        <v>5</v>
      </c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1"/>
    </row>
    <row r="45" spans="1:84" ht="14.25" hidden="1" customHeight="1" x14ac:dyDescent="0.25">
      <c r="A45" s="225"/>
      <c r="B45" s="226"/>
      <c r="C45" s="226"/>
      <c r="D45" s="227"/>
      <c r="E45" s="225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7"/>
      <c r="AN45" s="231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3"/>
      <c r="BB45" s="231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3"/>
      <c r="BN45" s="231"/>
      <c r="BO45" s="232"/>
      <c r="BP45" s="232"/>
      <c r="BQ45" s="232"/>
      <c r="BR45" s="232"/>
      <c r="BS45" s="232"/>
      <c r="BT45" s="232"/>
      <c r="BU45" s="232"/>
      <c r="BV45" s="232"/>
      <c r="BW45" s="232"/>
      <c r="BX45" s="232"/>
      <c r="BY45" s="232"/>
      <c r="BZ45" s="232"/>
      <c r="CA45" s="232"/>
      <c r="CB45" s="233"/>
    </row>
    <row r="46" spans="1:84" ht="3" hidden="1" customHeight="1" x14ac:dyDescent="0.25">
      <c r="A46" s="225"/>
      <c r="B46" s="226"/>
      <c r="C46" s="226"/>
      <c r="D46" s="227"/>
      <c r="E46" s="225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7"/>
      <c r="AN46" s="231"/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2"/>
      <c r="AZ46" s="232"/>
      <c r="BA46" s="233"/>
      <c r="BB46" s="231"/>
      <c r="BC46" s="232"/>
      <c r="BD46" s="232"/>
      <c r="BE46" s="232"/>
      <c r="BF46" s="232"/>
      <c r="BG46" s="232"/>
      <c r="BH46" s="232"/>
      <c r="BI46" s="232"/>
      <c r="BJ46" s="232"/>
      <c r="BK46" s="232"/>
      <c r="BL46" s="232"/>
      <c r="BM46" s="233"/>
      <c r="BN46" s="231"/>
      <c r="BO46" s="232"/>
      <c r="BP46" s="232"/>
      <c r="BQ46" s="232"/>
      <c r="BR46" s="232"/>
      <c r="BS46" s="232"/>
      <c r="BT46" s="232"/>
      <c r="BU46" s="232"/>
      <c r="BV46" s="232"/>
      <c r="BW46" s="232"/>
      <c r="BX46" s="232"/>
      <c r="BY46" s="232"/>
      <c r="BZ46" s="232"/>
      <c r="CA46" s="232"/>
      <c r="CB46" s="233"/>
    </row>
    <row r="47" spans="1:84" x14ac:dyDescent="0.25">
      <c r="A47" s="225"/>
      <c r="B47" s="226"/>
      <c r="C47" s="226"/>
      <c r="D47" s="227"/>
      <c r="E47" s="231" t="s">
        <v>331</v>
      </c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3"/>
      <c r="AN47" s="244" t="s">
        <v>38</v>
      </c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6"/>
      <c r="BB47" s="244" t="s">
        <v>38</v>
      </c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6"/>
      <c r="BN47" s="231"/>
      <c r="BO47" s="232"/>
      <c r="BP47" s="232"/>
      <c r="BQ47" s="232"/>
      <c r="BR47" s="232"/>
      <c r="BS47" s="232"/>
      <c r="BT47" s="232"/>
      <c r="BU47" s="232"/>
      <c r="BV47" s="232"/>
      <c r="BW47" s="232"/>
      <c r="BX47" s="232"/>
      <c r="BY47" s="232"/>
      <c r="BZ47" s="232"/>
      <c r="CA47" s="232"/>
      <c r="CB47" s="233"/>
    </row>
    <row r="48" spans="1:84" ht="4.5" customHeight="1" x14ac:dyDescent="0.25">
      <c r="CF48" s="110"/>
    </row>
    <row r="49" spans="1:84" ht="15.75" x14ac:dyDescent="0.25">
      <c r="A49" s="165" t="s">
        <v>408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37"/>
      <c r="CD49" s="137"/>
      <c r="CE49" s="137"/>
      <c r="CF49" s="109"/>
    </row>
    <row r="50" spans="1:84" ht="15.75" x14ac:dyDescent="0.25">
      <c r="A50" s="165" t="s">
        <v>409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37"/>
      <c r="CD50" s="137"/>
      <c r="CE50" s="137"/>
      <c r="CF50" s="109"/>
    </row>
    <row r="51" spans="1:84" ht="7.5" customHeight="1" x14ac:dyDescent="0.25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7"/>
      <c r="CD51" s="137"/>
      <c r="CE51" s="137"/>
      <c r="CF51" s="111"/>
    </row>
    <row r="52" spans="1:84" ht="15.75" x14ac:dyDescent="0.25">
      <c r="A52" s="137" t="s">
        <v>305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290" t="s">
        <v>89</v>
      </c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90"/>
      <c r="BK52" s="290"/>
      <c r="BL52" s="290"/>
      <c r="BM52" s="290"/>
      <c r="BN52" s="290"/>
      <c r="BO52" s="290"/>
      <c r="BP52" s="290"/>
      <c r="BQ52" s="290"/>
      <c r="BR52" s="290"/>
      <c r="BS52" s="290"/>
      <c r="BT52" s="290"/>
      <c r="BU52" s="290"/>
      <c r="BV52" s="290"/>
      <c r="BW52" s="290"/>
      <c r="BX52" s="290"/>
      <c r="BY52" s="290"/>
      <c r="BZ52" s="290"/>
      <c r="CA52" s="290"/>
      <c r="CB52" s="290"/>
      <c r="CC52" s="137"/>
      <c r="CD52" s="137"/>
      <c r="CE52" s="137"/>
      <c r="CF52" s="109"/>
    </row>
    <row r="53" spans="1:84" ht="3.75" customHeight="1" x14ac:dyDescent="0.2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7"/>
      <c r="CD53" s="137"/>
      <c r="CE53" s="137"/>
      <c r="CF53" s="111"/>
    </row>
    <row r="54" spans="1:84" ht="48" customHeight="1" x14ac:dyDescent="0.25">
      <c r="A54" s="137" t="s">
        <v>306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69" t="s">
        <v>307</v>
      </c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09"/>
    </row>
    <row r="55" spans="1:84" ht="5.25" customHeight="1" x14ac:dyDescent="0.25"/>
    <row r="56" spans="1:84" x14ac:dyDescent="0.25">
      <c r="A56" s="213" t="s">
        <v>190</v>
      </c>
      <c r="B56" s="214"/>
      <c r="C56" s="214"/>
      <c r="D56" s="215"/>
      <c r="E56" s="213" t="s">
        <v>14</v>
      </c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5"/>
      <c r="AN56" s="213" t="s">
        <v>388</v>
      </c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5"/>
      <c r="BB56" s="213" t="s">
        <v>335</v>
      </c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5"/>
      <c r="BN56" s="213" t="s">
        <v>389</v>
      </c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5"/>
    </row>
    <row r="57" spans="1:84" x14ac:dyDescent="0.25">
      <c r="A57" s="216" t="s">
        <v>193</v>
      </c>
      <c r="B57" s="217"/>
      <c r="C57" s="217"/>
      <c r="D57" s="218"/>
      <c r="E57" s="216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8"/>
      <c r="AN57" s="216" t="s">
        <v>390</v>
      </c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8"/>
      <c r="BB57" s="216" t="s">
        <v>347</v>
      </c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8"/>
      <c r="BN57" s="216" t="s">
        <v>391</v>
      </c>
      <c r="BO57" s="217"/>
      <c r="BP57" s="217"/>
      <c r="BQ57" s="217"/>
      <c r="BR57" s="217"/>
      <c r="BS57" s="217"/>
      <c r="BT57" s="217"/>
      <c r="BU57" s="217"/>
      <c r="BV57" s="217"/>
      <c r="BW57" s="217"/>
      <c r="BX57" s="217"/>
      <c r="BY57" s="217"/>
      <c r="BZ57" s="217"/>
      <c r="CA57" s="217"/>
      <c r="CB57" s="218"/>
    </row>
    <row r="58" spans="1:84" x14ac:dyDescent="0.25">
      <c r="A58" s="247"/>
      <c r="B58" s="248"/>
      <c r="C58" s="248"/>
      <c r="D58" s="249"/>
      <c r="E58" s="247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9"/>
      <c r="AN58" s="247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9"/>
      <c r="BB58" s="247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9"/>
      <c r="BN58" s="247" t="s">
        <v>392</v>
      </c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/>
      <c r="CB58" s="249"/>
    </row>
    <row r="59" spans="1:84" x14ac:dyDescent="0.25">
      <c r="A59" s="219">
        <v>1</v>
      </c>
      <c r="B59" s="220"/>
      <c r="C59" s="220"/>
      <c r="D59" s="221"/>
      <c r="E59" s="219">
        <v>2</v>
      </c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1"/>
      <c r="AN59" s="219">
        <v>3</v>
      </c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1"/>
      <c r="BB59" s="219">
        <v>4</v>
      </c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1"/>
      <c r="BN59" s="219">
        <v>5</v>
      </c>
      <c r="BO59" s="220"/>
      <c r="BP59" s="220"/>
      <c r="BQ59" s="220"/>
      <c r="BR59" s="220"/>
      <c r="BS59" s="220"/>
      <c r="BT59" s="220"/>
      <c r="BU59" s="220"/>
      <c r="BV59" s="220"/>
      <c r="BW59" s="220"/>
      <c r="BX59" s="220"/>
      <c r="BY59" s="220"/>
      <c r="BZ59" s="220"/>
      <c r="CA59" s="220"/>
      <c r="CB59" s="221"/>
    </row>
    <row r="60" spans="1:84" ht="15" hidden="1" customHeight="1" x14ac:dyDescent="0.25">
      <c r="A60" s="225"/>
      <c r="B60" s="226"/>
      <c r="C60" s="226"/>
      <c r="D60" s="227"/>
      <c r="E60" s="225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7"/>
      <c r="AN60" s="231"/>
      <c r="AO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32"/>
      <c r="AZ60" s="232"/>
      <c r="BA60" s="233"/>
      <c r="BB60" s="231"/>
      <c r="BC60" s="232"/>
      <c r="BD60" s="232"/>
      <c r="BE60" s="232"/>
      <c r="BF60" s="232"/>
      <c r="BG60" s="232"/>
      <c r="BH60" s="232"/>
      <c r="BI60" s="232"/>
      <c r="BJ60" s="232"/>
      <c r="BK60" s="232"/>
      <c r="BL60" s="232"/>
      <c r="BM60" s="233"/>
      <c r="BN60" s="231"/>
      <c r="BO60" s="232"/>
      <c r="BP60" s="232"/>
      <c r="BQ60" s="232"/>
      <c r="BR60" s="232"/>
      <c r="BS60" s="232"/>
      <c r="BT60" s="232"/>
      <c r="BU60" s="232"/>
      <c r="BV60" s="232"/>
      <c r="BW60" s="232"/>
      <c r="BX60" s="232"/>
      <c r="BY60" s="232"/>
      <c r="BZ60" s="232"/>
      <c r="CA60" s="232"/>
      <c r="CB60" s="233"/>
    </row>
    <row r="61" spans="1:84" ht="15" hidden="1" customHeight="1" x14ac:dyDescent="0.25">
      <c r="A61" s="225"/>
      <c r="B61" s="226"/>
      <c r="C61" s="226"/>
      <c r="D61" s="227"/>
      <c r="E61" s="225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7"/>
      <c r="AN61" s="231"/>
      <c r="AO61" s="232"/>
      <c r="AP61" s="232"/>
      <c r="AQ61" s="232"/>
      <c r="AR61" s="232"/>
      <c r="AS61" s="232"/>
      <c r="AT61" s="232"/>
      <c r="AU61" s="232"/>
      <c r="AV61" s="232"/>
      <c r="AW61" s="232"/>
      <c r="AX61" s="232"/>
      <c r="AY61" s="232"/>
      <c r="AZ61" s="232"/>
      <c r="BA61" s="233"/>
      <c r="BB61" s="231"/>
      <c r="BC61" s="232"/>
      <c r="BD61" s="232"/>
      <c r="BE61" s="232"/>
      <c r="BF61" s="232"/>
      <c r="BG61" s="232"/>
      <c r="BH61" s="232"/>
      <c r="BI61" s="232"/>
      <c r="BJ61" s="232"/>
      <c r="BK61" s="232"/>
      <c r="BL61" s="232"/>
      <c r="BM61" s="233"/>
      <c r="BN61" s="231"/>
      <c r="BO61" s="232"/>
      <c r="BP61" s="232"/>
      <c r="BQ61" s="232"/>
      <c r="BR61" s="232"/>
      <c r="BS61" s="232"/>
      <c r="BT61" s="232"/>
      <c r="BU61" s="232"/>
      <c r="BV61" s="232"/>
      <c r="BW61" s="232"/>
      <c r="BX61" s="232"/>
      <c r="BY61" s="232"/>
      <c r="BZ61" s="232"/>
      <c r="CA61" s="232"/>
      <c r="CB61" s="233"/>
    </row>
    <row r="62" spans="1:84" x14ac:dyDescent="0.25">
      <c r="A62" s="225"/>
      <c r="B62" s="226"/>
      <c r="C62" s="226"/>
      <c r="D62" s="227"/>
      <c r="E62" s="231" t="s">
        <v>331</v>
      </c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3"/>
      <c r="AN62" s="244" t="s">
        <v>38</v>
      </c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6"/>
      <c r="BB62" s="244" t="s">
        <v>38</v>
      </c>
      <c r="BC62" s="245"/>
      <c r="BD62" s="245"/>
      <c r="BE62" s="245"/>
      <c r="BF62" s="245"/>
      <c r="BG62" s="245"/>
      <c r="BH62" s="245"/>
      <c r="BI62" s="245"/>
      <c r="BJ62" s="245"/>
      <c r="BK62" s="245"/>
      <c r="BL62" s="245"/>
      <c r="BM62" s="246"/>
      <c r="BN62" s="231"/>
      <c r="BO62" s="232"/>
      <c r="BP62" s="232"/>
      <c r="BQ62" s="232"/>
      <c r="BR62" s="232"/>
      <c r="BS62" s="232"/>
      <c r="BT62" s="232"/>
      <c r="BU62" s="232"/>
      <c r="BV62" s="232"/>
      <c r="BW62" s="232"/>
      <c r="BX62" s="232"/>
      <c r="BY62" s="232"/>
      <c r="BZ62" s="232"/>
      <c r="CA62" s="232"/>
      <c r="CB62" s="233"/>
    </row>
  </sheetData>
  <mergeCells count="183">
    <mergeCell ref="A30:D30"/>
    <mergeCell ref="E30:AM30"/>
    <mergeCell ref="AN30:BA30"/>
    <mergeCell ref="BB30:BI30"/>
    <mergeCell ref="BJ30:CB30"/>
    <mergeCell ref="A61:D61"/>
    <mergeCell ref="E61:AM61"/>
    <mergeCell ref="AN61:BA61"/>
    <mergeCell ref="BB61:BM61"/>
    <mergeCell ref="BN61:CB61"/>
    <mergeCell ref="A57:D57"/>
    <mergeCell ref="E57:AM57"/>
    <mergeCell ref="AN57:BA57"/>
    <mergeCell ref="BB57:BM57"/>
    <mergeCell ref="BN57:CB57"/>
    <mergeCell ref="A58:D58"/>
    <mergeCell ref="E58:AM58"/>
    <mergeCell ref="AN58:BA58"/>
    <mergeCell ref="BB58:BM58"/>
    <mergeCell ref="BN58:CB58"/>
    <mergeCell ref="A49:CB49"/>
    <mergeCell ref="A50:CB50"/>
    <mergeCell ref="S52:CB52"/>
    <mergeCell ref="A56:D56"/>
    <mergeCell ref="A62:D62"/>
    <mergeCell ref="E62:AM62"/>
    <mergeCell ref="AN62:BA62"/>
    <mergeCell ref="BB62:BM62"/>
    <mergeCell ref="BN62:CB62"/>
    <mergeCell ref="A59:D59"/>
    <mergeCell ref="E59:AM59"/>
    <mergeCell ref="AN59:BA59"/>
    <mergeCell ref="BB59:BM59"/>
    <mergeCell ref="BN59:CB59"/>
    <mergeCell ref="A60:D60"/>
    <mergeCell ref="E60:AM60"/>
    <mergeCell ref="AN60:BA60"/>
    <mergeCell ref="BB60:BM60"/>
    <mergeCell ref="BN60:CB60"/>
    <mergeCell ref="E56:AM56"/>
    <mergeCell ref="AN56:BA56"/>
    <mergeCell ref="BB56:BM56"/>
    <mergeCell ref="BN56:CB56"/>
    <mergeCell ref="AH54:CE54"/>
    <mergeCell ref="A46:D46"/>
    <mergeCell ref="E46:AM46"/>
    <mergeCell ref="AN46:BA46"/>
    <mergeCell ref="BB46:BM46"/>
    <mergeCell ref="BN46:CB46"/>
    <mergeCell ref="A47:D47"/>
    <mergeCell ref="E47:AM47"/>
    <mergeCell ref="AN47:BA47"/>
    <mergeCell ref="BB47:BM47"/>
    <mergeCell ref="BN47:CB47"/>
    <mergeCell ref="A44:D44"/>
    <mergeCell ref="E44:AM44"/>
    <mergeCell ref="AN44:BA44"/>
    <mergeCell ref="BB44:BM44"/>
    <mergeCell ref="BN44:CB44"/>
    <mergeCell ref="A45:D45"/>
    <mergeCell ref="E45:AM45"/>
    <mergeCell ref="AN45:BA45"/>
    <mergeCell ref="BB45:BM45"/>
    <mergeCell ref="BN45:CB45"/>
    <mergeCell ref="A42:D42"/>
    <mergeCell ref="E42:AM42"/>
    <mergeCell ref="AN42:BA42"/>
    <mergeCell ref="BB42:BM42"/>
    <mergeCell ref="BN42:CB42"/>
    <mergeCell ref="A43:D43"/>
    <mergeCell ref="E43:AM43"/>
    <mergeCell ref="AN43:BA43"/>
    <mergeCell ref="BB43:BM43"/>
    <mergeCell ref="BN43:CB43"/>
    <mergeCell ref="S37:CB37"/>
    <mergeCell ref="A41:D41"/>
    <mergeCell ref="E41:AM41"/>
    <mergeCell ref="AN41:BA41"/>
    <mergeCell ref="BB41:BM41"/>
    <mergeCell ref="BN41:CB41"/>
    <mergeCell ref="A33:D33"/>
    <mergeCell ref="E33:AM33"/>
    <mergeCell ref="AN33:BA33"/>
    <mergeCell ref="BB33:BI33"/>
    <mergeCell ref="BJ33:CB33"/>
    <mergeCell ref="A35:CB35"/>
    <mergeCell ref="AH39:CE39"/>
    <mergeCell ref="A31:D31"/>
    <mergeCell ref="E31:AM31"/>
    <mergeCell ref="AN31:BA31"/>
    <mergeCell ref="BB31:BI31"/>
    <mergeCell ref="BJ31:CB31"/>
    <mergeCell ref="A32:D32"/>
    <mergeCell ref="E32:AM32"/>
    <mergeCell ref="AN32:BA32"/>
    <mergeCell ref="BB32:BI32"/>
    <mergeCell ref="BJ32:CB32"/>
    <mergeCell ref="A28:D28"/>
    <mergeCell ref="E28:AM28"/>
    <mergeCell ref="AN28:BA28"/>
    <mergeCell ref="BB28:BI28"/>
    <mergeCell ref="BJ28:CB28"/>
    <mergeCell ref="A29:D29"/>
    <mergeCell ref="E29:AM29"/>
    <mergeCell ref="AN29:BA29"/>
    <mergeCell ref="BB29:BI29"/>
    <mergeCell ref="BJ29:CB29"/>
    <mergeCell ref="A26:D26"/>
    <mergeCell ref="E26:AM26"/>
    <mergeCell ref="AN26:BA26"/>
    <mergeCell ref="BB26:BI26"/>
    <mergeCell ref="BJ26:CB26"/>
    <mergeCell ref="A27:D27"/>
    <mergeCell ref="E27:AM27"/>
    <mergeCell ref="AN27:BA27"/>
    <mergeCell ref="BB27:BI27"/>
    <mergeCell ref="BJ27:CB27"/>
    <mergeCell ref="A24:D24"/>
    <mergeCell ref="E24:AM24"/>
    <mergeCell ref="AN24:BA24"/>
    <mergeCell ref="BB24:BI24"/>
    <mergeCell ref="BJ24:CB24"/>
    <mergeCell ref="A25:D25"/>
    <mergeCell ref="E25:AM25"/>
    <mergeCell ref="AN25:BA25"/>
    <mergeCell ref="BB25:BI25"/>
    <mergeCell ref="BJ25:CB25"/>
    <mergeCell ref="A22:D22"/>
    <mergeCell ref="E22:AM22"/>
    <mergeCell ref="AN22:BA22"/>
    <mergeCell ref="BB22:BI22"/>
    <mergeCell ref="BJ22:CB22"/>
    <mergeCell ref="A23:D23"/>
    <mergeCell ref="E23:AM23"/>
    <mergeCell ref="AN23:BA23"/>
    <mergeCell ref="BB23:BI23"/>
    <mergeCell ref="BJ23:CB23"/>
    <mergeCell ref="A11:D11"/>
    <mergeCell ref="E11:AM11"/>
    <mergeCell ref="AN11:BA11"/>
    <mergeCell ref="BB11:BM11"/>
    <mergeCell ref="BN11:CB11"/>
    <mergeCell ref="A15:CB15"/>
    <mergeCell ref="S17:CB17"/>
    <mergeCell ref="A21:D21"/>
    <mergeCell ref="E21:AM21"/>
    <mergeCell ref="AN21:BA21"/>
    <mergeCell ref="BB21:BI21"/>
    <mergeCell ref="BJ21:CB21"/>
    <mergeCell ref="A12:D12"/>
    <mergeCell ref="E12:AM12"/>
    <mergeCell ref="AN12:BA12"/>
    <mergeCell ref="BB12:BM12"/>
    <mergeCell ref="BN12:CB12"/>
    <mergeCell ref="A13:D13"/>
    <mergeCell ref="E13:AM13"/>
    <mergeCell ref="AN13:BA13"/>
    <mergeCell ref="BB13:BM13"/>
    <mergeCell ref="BN13:CB13"/>
    <mergeCell ref="AH19:CE19"/>
    <mergeCell ref="A9:D9"/>
    <mergeCell ref="E9:AM9"/>
    <mergeCell ref="AN9:BA9"/>
    <mergeCell ref="BB9:BM9"/>
    <mergeCell ref="BN9:CB9"/>
    <mergeCell ref="A10:D10"/>
    <mergeCell ref="E10:AM10"/>
    <mergeCell ref="AN10:BA10"/>
    <mergeCell ref="BB10:BM10"/>
    <mergeCell ref="BN10:CB10"/>
    <mergeCell ref="A1:CB1"/>
    <mergeCell ref="S3:CB3"/>
    <mergeCell ref="A7:D7"/>
    <mergeCell ref="E7:AM7"/>
    <mergeCell ref="AN7:BA7"/>
    <mergeCell ref="BB7:BM7"/>
    <mergeCell ref="BN7:CB7"/>
    <mergeCell ref="A8:D8"/>
    <mergeCell ref="E8:AM8"/>
    <mergeCell ref="AN8:BA8"/>
    <mergeCell ref="BB8:BM8"/>
    <mergeCell ref="BN8:CB8"/>
    <mergeCell ref="AH5:CE5"/>
  </mergeCells>
  <pageMargins left="0.31496062992125984" right="0.31496062992125984" top="0.55118110236220474" bottom="0.35433070866141736" header="0.31496062992125984" footer="0.31496062992125984"/>
  <pageSetup paperSize="9" scale="9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C53"/>
  <sheetViews>
    <sheetView topLeftCell="A28" workbookViewId="0">
      <selection activeCell="BP42" sqref="BP42:CB42"/>
    </sheetView>
  </sheetViews>
  <sheetFormatPr defaultRowHeight="15" x14ac:dyDescent="0.25"/>
  <cols>
    <col min="1" max="17" width="1.28515625" style="1" customWidth="1"/>
    <col min="18" max="18" width="2" style="1" customWidth="1"/>
    <col min="19" max="26" width="1.28515625" style="1" customWidth="1"/>
    <col min="27" max="27" width="9.85546875" style="1" customWidth="1"/>
    <col min="28" max="29" width="1.28515625" style="1" hidden="1" customWidth="1"/>
    <col min="30" max="30" width="1" style="1" hidden="1" customWidth="1"/>
    <col min="31" max="34" width="1.28515625" style="1" hidden="1" customWidth="1"/>
    <col min="35" max="35" width="6.140625" style="1" customWidth="1"/>
    <col min="36" max="42" width="1.28515625" style="1" customWidth="1"/>
    <col min="43" max="43" width="1.140625" style="1" customWidth="1"/>
    <col min="44" max="44" width="1.28515625" style="1" hidden="1" customWidth="1"/>
    <col min="45" max="45" width="0.140625" style="1" hidden="1" customWidth="1"/>
    <col min="46" max="46" width="1.28515625" style="1" hidden="1" customWidth="1"/>
    <col min="47" max="53" width="1.28515625" style="1" customWidth="1"/>
    <col min="54" max="54" width="0.5703125" style="1" customWidth="1"/>
    <col min="55" max="55" width="1.140625" style="1" hidden="1" customWidth="1"/>
    <col min="56" max="57" width="1.28515625" style="1" hidden="1" customWidth="1"/>
    <col min="58" max="65" width="1.28515625" style="1" customWidth="1"/>
    <col min="66" max="67" width="1.28515625" style="1" hidden="1" customWidth="1"/>
    <col min="68" max="78" width="1.28515625" style="1" customWidth="1"/>
    <col min="79" max="80" width="1.28515625" style="1" hidden="1" customWidth="1"/>
    <col min="81" max="81" width="9.140625" style="1"/>
  </cols>
  <sheetData>
    <row r="1" spans="1:81" ht="15.75" x14ac:dyDescent="0.25">
      <c r="A1" s="174">
        <v>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09"/>
    </row>
    <row r="2" spans="1:81" ht="11.2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11"/>
    </row>
    <row r="3" spans="1:81" ht="15.75" x14ac:dyDescent="0.25">
      <c r="A3" s="109" t="s">
        <v>305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292" t="s">
        <v>410</v>
      </c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2"/>
      <c r="BY3" s="292"/>
      <c r="BZ3" s="292"/>
      <c r="CA3" s="292"/>
      <c r="CB3" s="292"/>
      <c r="CC3" s="109"/>
    </row>
    <row r="4" spans="1:8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11"/>
    </row>
    <row r="5" spans="1:81" ht="62.25" customHeight="1" x14ac:dyDescent="0.25">
      <c r="A5" s="109" t="s">
        <v>306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211" t="s">
        <v>307</v>
      </c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109"/>
    </row>
    <row r="6" spans="1:81" ht="10.5" customHeight="1" x14ac:dyDescent="0.25">
      <c r="A6" s="109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9"/>
    </row>
    <row r="7" spans="1:81" ht="15.75" x14ac:dyDescent="0.25">
      <c r="A7" s="174" t="s">
        <v>411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09"/>
    </row>
    <row r="9" spans="1:81" x14ac:dyDescent="0.25">
      <c r="A9" s="213" t="s">
        <v>190</v>
      </c>
      <c r="B9" s="214"/>
      <c r="C9" s="214"/>
      <c r="D9" s="215"/>
      <c r="E9" s="213" t="s">
        <v>333</v>
      </c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3" t="s">
        <v>335</v>
      </c>
      <c r="AK9" s="214"/>
      <c r="AL9" s="214"/>
      <c r="AM9" s="214"/>
      <c r="AN9" s="214"/>
      <c r="AO9" s="214"/>
      <c r="AP9" s="214"/>
      <c r="AQ9" s="214"/>
      <c r="AR9" s="214"/>
      <c r="AS9" s="214"/>
      <c r="AT9" s="215"/>
      <c r="AU9" s="213" t="s">
        <v>335</v>
      </c>
      <c r="AV9" s="214"/>
      <c r="AW9" s="214"/>
      <c r="AX9" s="214"/>
      <c r="AY9" s="214"/>
      <c r="AZ9" s="214"/>
      <c r="BA9" s="214"/>
      <c r="BB9" s="214"/>
      <c r="BC9" s="214"/>
      <c r="BD9" s="215"/>
      <c r="BE9" s="213" t="s">
        <v>412</v>
      </c>
      <c r="BF9" s="214"/>
      <c r="BG9" s="214"/>
      <c r="BH9" s="214"/>
      <c r="BI9" s="214"/>
      <c r="BJ9" s="214"/>
      <c r="BK9" s="214"/>
      <c r="BL9" s="214"/>
      <c r="BM9" s="214"/>
      <c r="BN9" s="214"/>
      <c r="BO9" s="215"/>
      <c r="BP9" s="213" t="s">
        <v>336</v>
      </c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5"/>
    </row>
    <row r="10" spans="1:81" x14ac:dyDescent="0.25">
      <c r="A10" s="216" t="s">
        <v>193</v>
      </c>
      <c r="B10" s="217"/>
      <c r="C10" s="217"/>
      <c r="D10" s="218"/>
      <c r="E10" s="216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6" t="s">
        <v>413</v>
      </c>
      <c r="AK10" s="217"/>
      <c r="AL10" s="217"/>
      <c r="AM10" s="217"/>
      <c r="AN10" s="217"/>
      <c r="AO10" s="217"/>
      <c r="AP10" s="217"/>
      <c r="AQ10" s="217"/>
      <c r="AR10" s="217"/>
      <c r="AS10" s="217"/>
      <c r="AT10" s="218"/>
      <c r="AU10" s="216" t="s">
        <v>414</v>
      </c>
      <c r="AV10" s="217"/>
      <c r="AW10" s="217"/>
      <c r="AX10" s="217"/>
      <c r="AY10" s="217"/>
      <c r="AZ10" s="217"/>
      <c r="BA10" s="217"/>
      <c r="BB10" s="217"/>
      <c r="BC10" s="217"/>
      <c r="BD10" s="218"/>
      <c r="BE10" s="216" t="s">
        <v>415</v>
      </c>
      <c r="BF10" s="217"/>
      <c r="BG10" s="217"/>
      <c r="BH10" s="217"/>
      <c r="BI10" s="217"/>
      <c r="BJ10" s="217"/>
      <c r="BK10" s="217"/>
      <c r="BL10" s="217"/>
      <c r="BM10" s="217"/>
      <c r="BN10" s="217"/>
      <c r="BO10" s="218"/>
      <c r="BP10" s="216" t="s">
        <v>340</v>
      </c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8"/>
    </row>
    <row r="11" spans="1:81" x14ac:dyDescent="0.25">
      <c r="A11" s="216"/>
      <c r="B11" s="217"/>
      <c r="C11" s="217"/>
      <c r="D11" s="218"/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8"/>
      <c r="AJ11" s="216"/>
      <c r="AK11" s="217"/>
      <c r="AL11" s="217"/>
      <c r="AM11" s="217"/>
      <c r="AN11" s="217"/>
      <c r="AO11" s="217"/>
      <c r="AP11" s="217"/>
      <c r="AQ11" s="217"/>
      <c r="AR11" s="217"/>
      <c r="AS11" s="217"/>
      <c r="AT11" s="218"/>
      <c r="AU11" s="216" t="s">
        <v>416</v>
      </c>
      <c r="AV11" s="217"/>
      <c r="AW11" s="217"/>
      <c r="AX11" s="217"/>
      <c r="AY11" s="217"/>
      <c r="AZ11" s="217"/>
      <c r="BA11" s="217"/>
      <c r="BB11" s="217"/>
      <c r="BC11" s="217"/>
      <c r="BD11" s="218"/>
      <c r="BE11" s="216" t="s">
        <v>343</v>
      </c>
      <c r="BF11" s="217"/>
      <c r="BG11" s="217"/>
      <c r="BH11" s="217"/>
      <c r="BI11" s="217"/>
      <c r="BJ11" s="217"/>
      <c r="BK11" s="217"/>
      <c r="BL11" s="217"/>
      <c r="BM11" s="217"/>
      <c r="BN11" s="217"/>
      <c r="BO11" s="218"/>
      <c r="BP11" s="216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8"/>
    </row>
    <row r="12" spans="1:81" x14ac:dyDescent="0.25">
      <c r="A12" s="247"/>
      <c r="B12" s="248"/>
      <c r="C12" s="248"/>
      <c r="D12" s="249"/>
      <c r="E12" s="247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9"/>
      <c r="AJ12" s="247"/>
      <c r="AK12" s="248"/>
      <c r="AL12" s="248"/>
      <c r="AM12" s="248"/>
      <c r="AN12" s="248"/>
      <c r="AO12" s="248"/>
      <c r="AP12" s="248"/>
      <c r="AQ12" s="248"/>
      <c r="AR12" s="248"/>
      <c r="AS12" s="248"/>
      <c r="AT12" s="249"/>
      <c r="AU12" s="247"/>
      <c r="AV12" s="248"/>
      <c r="AW12" s="248"/>
      <c r="AX12" s="248"/>
      <c r="AY12" s="248"/>
      <c r="AZ12" s="248"/>
      <c r="BA12" s="248"/>
      <c r="BB12" s="248"/>
      <c r="BC12" s="248"/>
      <c r="BD12" s="249"/>
      <c r="BE12" s="247"/>
      <c r="BF12" s="248"/>
      <c r="BG12" s="248"/>
      <c r="BH12" s="248"/>
      <c r="BI12" s="248"/>
      <c r="BJ12" s="248"/>
      <c r="BK12" s="248"/>
      <c r="BL12" s="248"/>
      <c r="BM12" s="248"/>
      <c r="BN12" s="248"/>
      <c r="BO12" s="249"/>
      <c r="BP12" s="247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9"/>
    </row>
    <row r="13" spans="1:81" x14ac:dyDescent="0.25">
      <c r="A13" s="247">
        <v>1</v>
      </c>
      <c r="B13" s="248"/>
      <c r="C13" s="248"/>
      <c r="D13" s="249"/>
      <c r="E13" s="247">
        <v>2</v>
      </c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9"/>
      <c r="AJ13" s="247">
        <v>3</v>
      </c>
      <c r="AK13" s="248"/>
      <c r="AL13" s="248"/>
      <c r="AM13" s="248"/>
      <c r="AN13" s="248"/>
      <c r="AO13" s="248"/>
      <c r="AP13" s="248"/>
      <c r="AQ13" s="248"/>
      <c r="AR13" s="248"/>
      <c r="AS13" s="248"/>
      <c r="AT13" s="249"/>
      <c r="AU13" s="247">
        <v>4</v>
      </c>
      <c r="AV13" s="248"/>
      <c r="AW13" s="248"/>
      <c r="AX13" s="248"/>
      <c r="AY13" s="248"/>
      <c r="AZ13" s="248"/>
      <c r="BA13" s="248"/>
      <c r="BB13" s="248"/>
      <c r="BC13" s="248"/>
      <c r="BD13" s="249"/>
      <c r="BE13" s="247">
        <v>5</v>
      </c>
      <c r="BF13" s="248"/>
      <c r="BG13" s="248"/>
      <c r="BH13" s="248"/>
      <c r="BI13" s="248"/>
      <c r="BJ13" s="248"/>
      <c r="BK13" s="248"/>
      <c r="BL13" s="248"/>
      <c r="BM13" s="248"/>
      <c r="BN13" s="248"/>
      <c r="BO13" s="249"/>
      <c r="BP13" s="247">
        <v>6</v>
      </c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9"/>
    </row>
    <row r="14" spans="1:81" x14ac:dyDescent="0.25">
      <c r="A14" s="250">
        <v>1</v>
      </c>
      <c r="B14" s="251"/>
      <c r="C14" s="251"/>
      <c r="D14" s="252"/>
      <c r="E14" s="250" t="s">
        <v>417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2"/>
      <c r="AJ14" s="253"/>
      <c r="AK14" s="254"/>
      <c r="AL14" s="254"/>
      <c r="AM14" s="254"/>
      <c r="AN14" s="254"/>
      <c r="AO14" s="254"/>
      <c r="AP14" s="254"/>
      <c r="AQ14" s="254"/>
      <c r="AR14" s="254"/>
      <c r="AS14" s="254"/>
      <c r="AT14" s="255"/>
      <c r="AU14" s="253">
        <v>12</v>
      </c>
      <c r="AV14" s="254"/>
      <c r="AW14" s="254"/>
      <c r="AX14" s="254"/>
      <c r="AY14" s="254"/>
      <c r="AZ14" s="254"/>
      <c r="BA14" s="254"/>
      <c r="BB14" s="254"/>
      <c r="BC14" s="254"/>
      <c r="BD14" s="255"/>
      <c r="BE14" s="253"/>
      <c r="BF14" s="254"/>
      <c r="BG14" s="254"/>
      <c r="BH14" s="254"/>
      <c r="BI14" s="254"/>
      <c r="BJ14" s="254"/>
      <c r="BK14" s="254"/>
      <c r="BL14" s="254"/>
      <c r="BM14" s="254"/>
      <c r="BN14" s="254"/>
      <c r="BO14" s="255"/>
      <c r="BP14" s="293">
        <f>32000+5000</f>
        <v>37000</v>
      </c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5"/>
    </row>
    <row r="15" spans="1:81" x14ac:dyDescent="0.25">
      <c r="A15" s="250">
        <v>2</v>
      </c>
      <c r="B15" s="251"/>
      <c r="C15" s="251"/>
      <c r="D15" s="252"/>
      <c r="E15" s="250" t="s">
        <v>418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2"/>
      <c r="AJ15" s="253"/>
      <c r="AK15" s="254"/>
      <c r="AL15" s="254"/>
      <c r="AM15" s="254"/>
      <c r="AN15" s="254"/>
      <c r="AO15" s="254"/>
      <c r="AP15" s="254"/>
      <c r="AQ15" s="254"/>
      <c r="AR15" s="254"/>
      <c r="AS15" s="254"/>
      <c r="AT15" s="255"/>
      <c r="AU15" s="253">
        <v>12</v>
      </c>
      <c r="AV15" s="254"/>
      <c r="AW15" s="254"/>
      <c r="AX15" s="254"/>
      <c r="AY15" s="254"/>
      <c r="AZ15" s="254"/>
      <c r="BA15" s="254"/>
      <c r="BB15" s="254"/>
      <c r="BC15" s="254"/>
      <c r="BD15" s="255"/>
      <c r="BE15" s="253"/>
      <c r="BF15" s="254"/>
      <c r="BG15" s="254"/>
      <c r="BH15" s="254"/>
      <c r="BI15" s="254"/>
      <c r="BJ15" s="254"/>
      <c r="BK15" s="254"/>
      <c r="BL15" s="254"/>
      <c r="BM15" s="254"/>
      <c r="BN15" s="254"/>
      <c r="BO15" s="255"/>
      <c r="BP15" s="293">
        <v>5000</v>
      </c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5"/>
    </row>
    <row r="16" spans="1:81" x14ac:dyDescent="0.25">
      <c r="A16" s="250">
        <v>3</v>
      </c>
      <c r="B16" s="251"/>
      <c r="C16" s="251"/>
      <c r="D16" s="252"/>
      <c r="E16" s="250" t="s">
        <v>419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2"/>
      <c r="AJ16" s="253"/>
      <c r="AK16" s="254"/>
      <c r="AL16" s="254"/>
      <c r="AM16" s="254"/>
      <c r="AN16" s="254"/>
      <c r="AO16" s="254"/>
      <c r="AP16" s="254"/>
      <c r="AQ16" s="254"/>
      <c r="AR16" s="254"/>
      <c r="AS16" s="254"/>
      <c r="AT16" s="255"/>
      <c r="AU16" s="253">
        <v>12</v>
      </c>
      <c r="AV16" s="254"/>
      <c r="AW16" s="254"/>
      <c r="AX16" s="254"/>
      <c r="AY16" s="254"/>
      <c r="AZ16" s="254"/>
      <c r="BA16" s="254"/>
      <c r="BB16" s="254"/>
      <c r="BC16" s="254"/>
      <c r="BD16" s="255"/>
      <c r="BE16" s="253"/>
      <c r="BF16" s="254"/>
      <c r="BG16" s="254"/>
      <c r="BH16" s="254"/>
      <c r="BI16" s="254"/>
      <c r="BJ16" s="254"/>
      <c r="BK16" s="254"/>
      <c r="BL16" s="254"/>
      <c r="BM16" s="254"/>
      <c r="BN16" s="254"/>
      <c r="BO16" s="255"/>
      <c r="BP16" s="293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5"/>
    </row>
    <row r="17" spans="1:81" x14ac:dyDescent="0.25">
      <c r="A17" s="250"/>
      <c r="B17" s="251"/>
      <c r="C17" s="251"/>
      <c r="D17" s="252"/>
      <c r="E17" s="231" t="s">
        <v>331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3"/>
      <c r="AJ17" s="256" t="s">
        <v>38</v>
      </c>
      <c r="AK17" s="257"/>
      <c r="AL17" s="257"/>
      <c r="AM17" s="257"/>
      <c r="AN17" s="257"/>
      <c r="AO17" s="257"/>
      <c r="AP17" s="257"/>
      <c r="AQ17" s="257"/>
      <c r="AR17" s="257"/>
      <c r="AS17" s="257"/>
      <c r="AT17" s="258"/>
      <c r="AU17" s="256" t="s">
        <v>38</v>
      </c>
      <c r="AV17" s="257"/>
      <c r="AW17" s="257"/>
      <c r="AX17" s="257"/>
      <c r="AY17" s="257"/>
      <c r="AZ17" s="257"/>
      <c r="BA17" s="257"/>
      <c r="BB17" s="257"/>
      <c r="BC17" s="257"/>
      <c r="BD17" s="258"/>
      <c r="BE17" s="256" t="s">
        <v>38</v>
      </c>
      <c r="BF17" s="257"/>
      <c r="BG17" s="257"/>
      <c r="BH17" s="257"/>
      <c r="BI17" s="257"/>
      <c r="BJ17" s="257"/>
      <c r="BK17" s="257"/>
      <c r="BL17" s="257"/>
      <c r="BM17" s="257"/>
      <c r="BN17" s="257"/>
      <c r="BO17" s="258"/>
      <c r="BP17" s="293">
        <f>BP14+BP15+BP16</f>
        <v>42000</v>
      </c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5"/>
    </row>
    <row r="18" spans="1:81" ht="6.75" customHeight="1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</row>
    <row r="19" spans="1:81" ht="15.75" x14ac:dyDescent="0.25">
      <c r="A19" s="174" t="s">
        <v>420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09"/>
    </row>
    <row r="21" spans="1:81" x14ac:dyDescent="0.25">
      <c r="A21" s="213" t="s">
        <v>190</v>
      </c>
      <c r="B21" s="214"/>
      <c r="C21" s="214"/>
      <c r="D21" s="215"/>
      <c r="E21" s="213" t="s">
        <v>333</v>
      </c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5"/>
      <c r="AN21" s="213" t="s">
        <v>335</v>
      </c>
      <c r="AO21" s="214"/>
      <c r="AP21" s="214"/>
      <c r="AQ21" s="214"/>
      <c r="AR21" s="214"/>
      <c r="AS21" s="214"/>
      <c r="AT21" s="214"/>
      <c r="AU21" s="214"/>
      <c r="AV21" s="215"/>
      <c r="AW21" s="213" t="s">
        <v>421</v>
      </c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5"/>
      <c r="BJ21" s="213" t="s">
        <v>336</v>
      </c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5"/>
    </row>
    <row r="22" spans="1:81" x14ac:dyDescent="0.25">
      <c r="A22" s="216" t="s">
        <v>193</v>
      </c>
      <c r="B22" s="217"/>
      <c r="C22" s="217"/>
      <c r="D22" s="218"/>
      <c r="E22" s="216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8"/>
      <c r="AN22" s="216" t="s">
        <v>422</v>
      </c>
      <c r="AO22" s="217"/>
      <c r="AP22" s="217"/>
      <c r="AQ22" s="217"/>
      <c r="AR22" s="217"/>
      <c r="AS22" s="217"/>
      <c r="AT22" s="217"/>
      <c r="AU22" s="217"/>
      <c r="AV22" s="218"/>
      <c r="AW22" s="216" t="s">
        <v>423</v>
      </c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8"/>
      <c r="BJ22" s="216" t="s">
        <v>392</v>
      </c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8"/>
    </row>
    <row r="23" spans="1:81" x14ac:dyDescent="0.25">
      <c r="A23" s="216"/>
      <c r="B23" s="217"/>
      <c r="C23" s="217"/>
      <c r="D23" s="218"/>
      <c r="E23" s="216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8"/>
      <c r="AN23" s="216" t="s">
        <v>424</v>
      </c>
      <c r="AO23" s="217"/>
      <c r="AP23" s="217"/>
      <c r="AQ23" s="217"/>
      <c r="AR23" s="217"/>
      <c r="AS23" s="217"/>
      <c r="AT23" s="217"/>
      <c r="AU23" s="217"/>
      <c r="AV23" s="218"/>
      <c r="AW23" s="216" t="s">
        <v>343</v>
      </c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8"/>
      <c r="BJ23" s="216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8"/>
    </row>
    <row r="24" spans="1:81" x14ac:dyDescent="0.25">
      <c r="A24" s="216"/>
      <c r="B24" s="217"/>
      <c r="C24" s="217"/>
      <c r="D24" s="218"/>
      <c r="E24" s="216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8"/>
      <c r="AN24" s="216"/>
      <c r="AO24" s="217"/>
      <c r="AP24" s="217"/>
      <c r="AQ24" s="217"/>
      <c r="AR24" s="217"/>
      <c r="AS24" s="217"/>
      <c r="AT24" s="217"/>
      <c r="AU24" s="217"/>
      <c r="AV24" s="218"/>
      <c r="AW24" s="216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8"/>
      <c r="BJ24" s="216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8"/>
    </row>
    <row r="25" spans="1:81" x14ac:dyDescent="0.25">
      <c r="A25" s="219">
        <v>1</v>
      </c>
      <c r="B25" s="220"/>
      <c r="C25" s="220"/>
      <c r="D25" s="221"/>
      <c r="E25" s="219">
        <v>2</v>
      </c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1"/>
      <c r="AN25" s="219">
        <v>3</v>
      </c>
      <c r="AO25" s="220"/>
      <c r="AP25" s="220"/>
      <c r="AQ25" s="220"/>
      <c r="AR25" s="220"/>
      <c r="AS25" s="220"/>
      <c r="AT25" s="220"/>
      <c r="AU25" s="220"/>
      <c r="AV25" s="221"/>
      <c r="AW25" s="219">
        <v>4</v>
      </c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1"/>
      <c r="BJ25" s="219">
        <v>5</v>
      </c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1"/>
    </row>
    <row r="26" spans="1:81" x14ac:dyDescent="0.25">
      <c r="A26" s="250"/>
      <c r="B26" s="251"/>
      <c r="C26" s="251"/>
      <c r="D26" s="252"/>
      <c r="E26" s="250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2"/>
      <c r="AN26" s="231"/>
      <c r="AO26" s="232"/>
      <c r="AP26" s="232"/>
      <c r="AQ26" s="232"/>
      <c r="AR26" s="232"/>
      <c r="AS26" s="232"/>
      <c r="AT26" s="232"/>
      <c r="AU26" s="232"/>
      <c r="AV26" s="233"/>
      <c r="AW26" s="253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5"/>
      <c r="BJ26" s="253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5"/>
    </row>
    <row r="27" spans="1:81" x14ac:dyDescent="0.25">
      <c r="A27" s="250"/>
      <c r="B27" s="251"/>
      <c r="C27" s="251"/>
      <c r="D27" s="252"/>
      <c r="E27" s="250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2"/>
      <c r="AN27" s="231"/>
      <c r="AO27" s="232"/>
      <c r="AP27" s="232"/>
      <c r="AQ27" s="232"/>
      <c r="AR27" s="232"/>
      <c r="AS27" s="232"/>
      <c r="AT27" s="232"/>
      <c r="AU27" s="232"/>
      <c r="AV27" s="233"/>
      <c r="AW27" s="253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5"/>
      <c r="BJ27" s="253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5"/>
    </row>
    <row r="28" spans="1:81" x14ac:dyDescent="0.25">
      <c r="A28" s="250"/>
      <c r="B28" s="251"/>
      <c r="C28" s="251"/>
      <c r="D28" s="252"/>
      <c r="E28" s="231" t="s">
        <v>331</v>
      </c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3"/>
      <c r="AN28" s="231"/>
      <c r="AO28" s="232"/>
      <c r="AP28" s="232"/>
      <c r="AQ28" s="232"/>
      <c r="AR28" s="232"/>
      <c r="AS28" s="232"/>
      <c r="AT28" s="232"/>
      <c r="AU28" s="232"/>
      <c r="AV28" s="233"/>
      <c r="AW28" s="231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3"/>
      <c r="BJ28" s="253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5"/>
    </row>
    <row r="29" spans="1:81" ht="6.75" customHeight="1" x14ac:dyDescent="0.25">
      <c r="A29" s="109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9"/>
    </row>
    <row r="30" spans="1:81" ht="15.75" x14ac:dyDescent="0.25">
      <c r="A30" s="174" t="s">
        <v>425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09"/>
    </row>
    <row r="32" spans="1:81" x14ac:dyDescent="0.25">
      <c r="A32" s="213" t="s">
        <v>190</v>
      </c>
      <c r="B32" s="214"/>
      <c r="C32" s="214"/>
      <c r="D32" s="215"/>
      <c r="E32" s="213" t="s">
        <v>14</v>
      </c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5"/>
      <c r="AJ32" s="213" t="s">
        <v>346</v>
      </c>
      <c r="AK32" s="214"/>
      <c r="AL32" s="214"/>
      <c r="AM32" s="214"/>
      <c r="AN32" s="214"/>
      <c r="AO32" s="214"/>
      <c r="AP32" s="214"/>
      <c r="AQ32" s="214"/>
      <c r="AR32" s="214"/>
      <c r="AS32" s="214"/>
      <c r="AT32" s="215"/>
      <c r="AU32" s="213" t="s">
        <v>426</v>
      </c>
      <c r="AV32" s="214"/>
      <c r="AW32" s="214"/>
      <c r="AX32" s="214"/>
      <c r="AY32" s="214"/>
      <c r="AZ32" s="214"/>
      <c r="BA32" s="214"/>
      <c r="BB32" s="214"/>
      <c r="BC32" s="214"/>
      <c r="BD32" s="215"/>
      <c r="BE32" s="213" t="s">
        <v>427</v>
      </c>
      <c r="BF32" s="214"/>
      <c r="BG32" s="214"/>
      <c r="BH32" s="214"/>
      <c r="BI32" s="214"/>
      <c r="BJ32" s="214"/>
      <c r="BK32" s="214"/>
      <c r="BL32" s="214"/>
      <c r="BM32" s="214"/>
      <c r="BN32" s="214"/>
      <c r="BO32" s="215"/>
      <c r="BP32" s="213" t="s">
        <v>336</v>
      </c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5"/>
    </row>
    <row r="33" spans="1:81" x14ac:dyDescent="0.25">
      <c r="A33" s="216" t="s">
        <v>193</v>
      </c>
      <c r="B33" s="217"/>
      <c r="C33" s="217"/>
      <c r="D33" s="218"/>
      <c r="E33" s="216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8"/>
      <c r="AJ33" s="216" t="s">
        <v>428</v>
      </c>
      <c r="AK33" s="217"/>
      <c r="AL33" s="217"/>
      <c r="AM33" s="217"/>
      <c r="AN33" s="217"/>
      <c r="AO33" s="217"/>
      <c r="AP33" s="217"/>
      <c r="AQ33" s="217"/>
      <c r="AR33" s="217"/>
      <c r="AS33" s="217"/>
      <c r="AT33" s="218"/>
      <c r="AU33" s="216" t="s">
        <v>429</v>
      </c>
      <c r="AV33" s="217"/>
      <c r="AW33" s="217"/>
      <c r="AX33" s="217"/>
      <c r="AY33" s="217"/>
      <c r="AZ33" s="217"/>
      <c r="BA33" s="217"/>
      <c r="BB33" s="217"/>
      <c r="BC33" s="217"/>
      <c r="BD33" s="218"/>
      <c r="BE33" s="216" t="s">
        <v>430</v>
      </c>
      <c r="BF33" s="217"/>
      <c r="BG33" s="217"/>
      <c r="BH33" s="217"/>
      <c r="BI33" s="217"/>
      <c r="BJ33" s="217"/>
      <c r="BK33" s="217"/>
      <c r="BL33" s="217"/>
      <c r="BM33" s="217"/>
      <c r="BN33" s="217"/>
      <c r="BO33" s="218"/>
      <c r="BP33" s="216" t="s">
        <v>431</v>
      </c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8"/>
    </row>
    <row r="34" spans="1:81" x14ac:dyDescent="0.25">
      <c r="A34" s="216"/>
      <c r="B34" s="217"/>
      <c r="C34" s="217"/>
      <c r="D34" s="218"/>
      <c r="E34" s="216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8"/>
      <c r="AJ34" s="216" t="s">
        <v>432</v>
      </c>
      <c r="AK34" s="217"/>
      <c r="AL34" s="217"/>
      <c r="AM34" s="217"/>
      <c r="AN34" s="217"/>
      <c r="AO34" s="217"/>
      <c r="AP34" s="217"/>
      <c r="AQ34" s="217"/>
      <c r="AR34" s="217"/>
      <c r="AS34" s="217"/>
      <c r="AT34" s="218"/>
      <c r="AU34" s="216" t="s">
        <v>433</v>
      </c>
      <c r="AV34" s="217"/>
      <c r="AW34" s="217"/>
      <c r="AX34" s="217"/>
      <c r="AY34" s="217"/>
      <c r="AZ34" s="217"/>
      <c r="BA34" s="217"/>
      <c r="BB34" s="217"/>
      <c r="BC34" s="217"/>
      <c r="BD34" s="218"/>
      <c r="BE34" s="216"/>
      <c r="BF34" s="217"/>
      <c r="BG34" s="217"/>
      <c r="BH34" s="217"/>
      <c r="BI34" s="217"/>
      <c r="BJ34" s="217"/>
      <c r="BK34" s="217"/>
      <c r="BL34" s="217"/>
      <c r="BM34" s="217"/>
      <c r="BN34" s="217"/>
      <c r="BO34" s="218"/>
      <c r="BP34" s="216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8"/>
    </row>
    <row r="35" spans="1:81" x14ac:dyDescent="0.25">
      <c r="A35" s="247"/>
      <c r="B35" s="248"/>
      <c r="C35" s="248"/>
      <c r="D35" s="249"/>
      <c r="E35" s="247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9"/>
      <c r="AJ35" s="247"/>
      <c r="AK35" s="248"/>
      <c r="AL35" s="248"/>
      <c r="AM35" s="248"/>
      <c r="AN35" s="248"/>
      <c r="AO35" s="248"/>
      <c r="AP35" s="248"/>
      <c r="AQ35" s="248"/>
      <c r="AR35" s="248"/>
      <c r="AS35" s="248"/>
      <c r="AT35" s="249"/>
      <c r="AU35" s="247"/>
      <c r="AV35" s="248"/>
      <c r="AW35" s="248"/>
      <c r="AX35" s="248"/>
      <c r="AY35" s="248"/>
      <c r="AZ35" s="248"/>
      <c r="BA35" s="248"/>
      <c r="BB35" s="248"/>
      <c r="BC35" s="248"/>
      <c r="BD35" s="249"/>
      <c r="BE35" s="247"/>
      <c r="BF35" s="248"/>
      <c r="BG35" s="248"/>
      <c r="BH35" s="248"/>
      <c r="BI35" s="248"/>
      <c r="BJ35" s="248"/>
      <c r="BK35" s="248"/>
      <c r="BL35" s="248"/>
      <c r="BM35" s="248"/>
      <c r="BN35" s="248"/>
      <c r="BO35" s="249"/>
      <c r="BP35" s="247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9"/>
    </row>
    <row r="36" spans="1:81" x14ac:dyDescent="0.25">
      <c r="A36" s="247">
        <v>1</v>
      </c>
      <c r="B36" s="248"/>
      <c r="C36" s="248"/>
      <c r="D36" s="249"/>
      <c r="E36" s="247">
        <v>2</v>
      </c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9"/>
      <c r="AJ36" s="247">
        <v>4</v>
      </c>
      <c r="AK36" s="248"/>
      <c r="AL36" s="248"/>
      <c r="AM36" s="248"/>
      <c r="AN36" s="248"/>
      <c r="AO36" s="248"/>
      <c r="AP36" s="248"/>
      <c r="AQ36" s="248"/>
      <c r="AR36" s="248"/>
      <c r="AS36" s="248"/>
      <c r="AT36" s="249"/>
      <c r="AU36" s="247">
        <v>5</v>
      </c>
      <c r="AV36" s="248"/>
      <c r="AW36" s="248"/>
      <c r="AX36" s="248"/>
      <c r="AY36" s="248"/>
      <c r="AZ36" s="248"/>
      <c r="BA36" s="248"/>
      <c r="BB36" s="248"/>
      <c r="BC36" s="248"/>
      <c r="BD36" s="249"/>
      <c r="BE36" s="247">
        <v>6</v>
      </c>
      <c r="BF36" s="248"/>
      <c r="BG36" s="248"/>
      <c r="BH36" s="248"/>
      <c r="BI36" s="248"/>
      <c r="BJ36" s="248"/>
      <c r="BK36" s="248"/>
      <c r="BL36" s="248"/>
      <c r="BM36" s="248"/>
      <c r="BN36" s="248"/>
      <c r="BO36" s="249"/>
      <c r="BP36" s="247">
        <v>6</v>
      </c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9"/>
    </row>
    <row r="37" spans="1:81" x14ac:dyDescent="0.25">
      <c r="A37" s="250">
        <v>1</v>
      </c>
      <c r="B37" s="251"/>
      <c r="C37" s="251"/>
      <c r="D37" s="252"/>
      <c r="E37" s="250" t="s">
        <v>434</v>
      </c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2"/>
      <c r="AJ37" s="253"/>
      <c r="AK37" s="254"/>
      <c r="AL37" s="254"/>
      <c r="AM37" s="254"/>
      <c r="AN37" s="254"/>
      <c r="AO37" s="254"/>
      <c r="AP37" s="254"/>
      <c r="AQ37" s="254"/>
      <c r="AR37" s="254"/>
      <c r="AS37" s="254"/>
      <c r="AT37" s="255"/>
      <c r="AU37" s="253"/>
      <c r="AV37" s="254"/>
      <c r="AW37" s="254"/>
      <c r="AX37" s="254"/>
      <c r="AY37" s="254"/>
      <c r="AZ37" s="254"/>
      <c r="BA37" s="254"/>
      <c r="BB37" s="254"/>
      <c r="BC37" s="254"/>
      <c r="BD37" s="255"/>
      <c r="BE37" s="253"/>
      <c r="BF37" s="254"/>
      <c r="BG37" s="254"/>
      <c r="BH37" s="254"/>
      <c r="BI37" s="254"/>
      <c r="BJ37" s="254"/>
      <c r="BK37" s="254"/>
      <c r="BL37" s="254"/>
      <c r="BM37" s="254"/>
      <c r="BN37" s="254"/>
      <c r="BO37" s="255"/>
      <c r="BP37" s="234">
        <f>520600+500000</f>
        <v>1020600</v>
      </c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6"/>
    </row>
    <row r="38" spans="1:81" x14ac:dyDescent="0.25">
      <c r="A38" s="250">
        <v>2</v>
      </c>
      <c r="B38" s="251"/>
      <c r="C38" s="251"/>
      <c r="D38" s="252"/>
      <c r="E38" s="250" t="s">
        <v>435</v>
      </c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2"/>
      <c r="AJ38" s="253"/>
      <c r="AK38" s="254"/>
      <c r="AL38" s="254"/>
      <c r="AM38" s="254"/>
      <c r="AN38" s="254"/>
      <c r="AO38" s="254"/>
      <c r="AP38" s="254"/>
      <c r="AQ38" s="254"/>
      <c r="AR38" s="254"/>
      <c r="AS38" s="254"/>
      <c r="AT38" s="255"/>
      <c r="AU38" s="253"/>
      <c r="AV38" s="254"/>
      <c r="AW38" s="254"/>
      <c r="AX38" s="254"/>
      <c r="AY38" s="254"/>
      <c r="AZ38" s="254"/>
      <c r="BA38" s="254"/>
      <c r="BB38" s="254"/>
      <c r="BC38" s="254"/>
      <c r="BD38" s="255"/>
      <c r="BE38" s="253"/>
      <c r="BF38" s="254"/>
      <c r="BG38" s="254"/>
      <c r="BH38" s="254"/>
      <c r="BI38" s="254"/>
      <c r="BJ38" s="254"/>
      <c r="BK38" s="254"/>
      <c r="BL38" s="254"/>
      <c r="BM38" s="254"/>
      <c r="BN38" s="254"/>
      <c r="BO38" s="255"/>
      <c r="BP38" s="234">
        <f>302100+250000</f>
        <v>552100</v>
      </c>
      <c r="BQ38" s="235"/>
      <c r="BR38" s="235"/>
      <c r="BS38" s="235"/>
      <c r="BT38" s="235"/>
      <c r="BU38" s="235"/>
      <c r="BV38" s="235"/>
      <c r="BW38" s="235"/>
      <c r="BX38" s="235"/>
      <c r="BY38" s="235"/>
      <c r="BZ38" s="235"/>
      <c r="CA38" s="235"/>
      <c r="CB38" s="236"/>
    </row>
    <row r="39" spans="1:81" x14ac:dyDescent="0.25">
      <c r="A39" s="250">
        <v>3</v>
      </c>
      <c r="B39" s="251"/>
      <c r="C39" s="251"/>
      <c r="D39" s="252"/>
      <c r="E39" s="250" t="s">
        <v>436</v>
      </c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2"/>
      <c r="AJ39" s="253"/>
      <c r="AK39" s="254"/>
      <c r="AL39" s="254"/>
      <c r="AM39" s="254"/>
      <c r="AN39" s="254"/>
      <c r="AO39" s="254"/>
      <c r="AP39" s="254"/>
      <c r="AQ39" s="254"/>
      <c r="AR39" s="254"/>
      <c r="AS39" s="254"/>
      <c r="AT39" s="255"/>
      <c r="AU39" s="253"/>
      <c r="AV39" s="254"/>
      <c r="AW39" s="254"/>
      <c r="AX39" s="254"/>
      <c r="AY39" s="254"/>
      <c r="AZ39" s="254"/>
      <c r="BA39" s="254"/>
      <c r="BB39" s="254"/>
      <c r="BC39" s="254"/>
      <c r="BD39" s="255"/>
      <c r="BE39" s="253"/>
      <c r="BF39" s="254"/>
      <c r="BG39" s="254"/>
      <c r="BH39" s="254"/>
      <c r="BI39" s="254"/>
      <c r="BJ39" s="254"/>
      <c r="BK39" s="254"/>
      <c r="BL39" s="254"/>
      <c r="BM39" s="254"/>
      <c r="BN39" s="254"/>
      <c r="BO39" s="255"/>
      <c r="BP39" s="234"/>
      <c r="BQ39" s="235"/>
      <c r="BR39" s="235"/>
      <c r="BS39" s="235"/>
      <c r="BT39" s="235"/>
      <c r="BU39" s="235"/>
      <c r="BV39" s="235"/>
      <c r="BW39" s="235"/>
      <c r="BX39" s="235"/>
      <c r="BY39" s="235"/>
      <c r="BZ39" s="235"/>
      <c r="CA39" s="235"/>
      <c r="CB39" s="236"/>
    </row>
    <row r="40" spans="1:81" x14ac:dyDescent="0.25">
      <c r="A40" s="250">
        <v>4</v>
      </c>
      <c r="B40" s="251"/>
      <c r="C40" s="251"/>
      <c r="D40" s="252"/>
      <c r="E40" s="250" t="s">
        <v>437</v>
      </c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2"/>
      <c r="AJ40" s="253"/>
      <c r="AK40" s="254"/>
      <c r="AL40" s="254"/>
      <c r="AM40" s="254"/>
      <c r="AN40" s="254"/>
      <c r="AO40" s="254"/>
      <c r="AP40" s="254"/>
      <c r="AQ40" s="254"/>
      <c r="AR40" s="254"/>
      <c r="AS40" s="254"/>
      <c r="AT40" s="255"/>
      <c r="AU40" s="253"/>
      <c r="AV40" s="254"/>
      <c r="AW40" s="254"/>
      <c r="AX40" s="254"/>
      <c r="AY40" s="254"/>
      <c r="AZ40" s="254"/>
      <c r="BA40" s="254"/>
      <c r="BB40" s="254"/>
      <c r="BC40" s="254"/>
      <c r="BD40" s="255"/>
      <c r="BE40" s="253"/>
      <c r="BF40" s="254"/>
      <c r="BG40" s="254"/>
      <c r="BH40" s="254"/>
      <c r="BI40" s="254"/>
      <c r="BJ40" s="254"/>
      <c r="BK40" s="254"/>
      <c r="BL40" s="254"/>
      <c r="BM40" s="254"/>
      <c r="BN40" s="254"/>
      <c r="BO40" s="255"/>
      <c r="BP40" s="234">
        <f>30800+50000</f>
        <v>80800</v>
      </c>
      <c r="BQ40" s="235"/>
      <c r="BR40" s="235"/>
      <c r="BS40" s="235"/>
      <c r="BT40" s="235"/>
      <c r="BU40" s="235"/>
      <c r="BV40" s="235"/>
      <c r="BW40" s="235"/>
      <c r="BX40" s="235"/>
      <c r="BY40" s="235"/>
      <c r="BZ40" s="235"/>
      <c r="CA40" s="235"/>
      <c r="CB40" s="236"/>
    </row>
    <row r="41" spans="1:81" x14ac:dyDescent="0.25">
      <c r="A41" s="250">
        <v>5</v>
      </c>
      <c r="B41" s="251"/>
      <c r="C41" s="251"/>
      <c r="D41" s="252"/>
      <c r="E41" s="250" t="s">
        <v>438</v>
      </c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2"/>
      <c r="AJ41" s="253"/>
      <c r="AK41" s="254"/>
      <c r="AL41" s="254"/>
      <c r="AM41" s="254"/>
      <c r="AN41" s="254"/>
      <c r="AO41" s="254"/>
      <c r="AP41" s="254"/>
      <c r="AQ41" s="254"/>
      <c r="AR41" s="254"/>
      <c r="AS41" s="254"/>
      <c r="AT41" s="255"/>
      <c r="AU41" s="253"/>
      <c r="AV41" s="254"/>
      <c r="AW41" s="254"/>
      <c r="AX41" s="254"/>
      <c r="AY41" s="254"/>
      <c r="AZ41" s="254"/>
      <c r="BA41" s="254"/>
      <c r="BB41" s="254"/>
      <c r="BC41" s="254"/>
      <c r="BD41" s="255"/>
      <c r="BE41" s="253"/>
      <c r="BF41" s="254"/>
      <c r="BG41" s="254"/>
      <c r="BH41" s="254"/>
      <c r="BI41" s="254"/>
      <c r="BJ41" s="254"/>
      <c r="BK41" s="254"/>
      <c r="BL41" s="254"/>
      <c r="BM41" s="254"/>
      <c r="BN41" s="254"/>
      <c r="BO41" s="255"/>
      <c r="BP41" s="234">
        <f>36300+30000</f>
        <v>66300</v>
      </c>
      <c r="BQ41" s="235"/>
      <c r="BR41" s="235"/>
      <c r="BS41" s="235"/>
      <c r="BT41" s="235"/>
      <c r="BU41" s="235"/>
      <c r="BV41" s="235"/>
      <c r="BW41" s="235"/>
      <c r="BX41" s="235"/>
      <c r="BY41" s="235"/>
      <c r="BZ41" s="235"/>
      <c r="CA41" s="235"/>
      <c r="CB41" s="236"/>
    </row>
    <row r="42" spans="1:81" x14ac:dyDescent="0.25">
      <c r="A42" s="225"/>
      <c r="B42" s="226"/>
      <c r="C42" s="226"/>
      <c r="D42" s="227"/>
      <c r="E42" s="231" t="s">
        <v>331</v>
      </c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3"/>
      <c r="AJ42" s="244" t="s">
        <v>38</v>
      </c>
      <c r="AK42" s="245"/>
      <c r="AL42" s="245"/>
      <c r="AM42" s="245"/>
      <c r="AN42" s="245"/>
      <c r="AO42" s="245"/>
      <c r="AP42" s="245"/>
      <c r="AQ42" s="245"/>
      <c r="AR42" s="245"/>
      <c r="AS42" s="245"/>
      <c r="AT42" s="246"/>
      <c r="AU42" s="244" t="s">
        <v>38</v>
      </c>
      <c r="AV42" s="245"/>
      <c r="AW42" s="245"/>
      <c r="AX42" s="245"/>
      <c r="AY42" s="245"/>
      <c r="AZ42" s="245"/>
      <c r="BA42" s="245"/>
      <c r="BB42" s="245"/>
      <c r="BC42" s="245"/>
      <c r="BD42" s="246"/>
      <c r="BE42" s="244" t="s">
        <v>38</v>
      </c>
      <c r="BF42" s="245"/>
      <c r="BG42" s="245"/>
      <c r="BH42" s="245"/>
      <c r="BI42" s="245"/>
      <c r="BJ42" s="245"/>
      <c r="BK42" s="245"/>
      <c r="BL42" s="245"/>
      <c r="BM42" s="245"/>
      <c r="BN42" s="245"/>
      <c r="BO42" s="246"/>
      <c r="BP42" s="222">
        <f>SUM(BP37:CB41)</f>
        <v>1719800</v>
      </c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4"/>
    </row>
    <row r="43" spans="1:81" ht="15.75" x14ac:dyDescent="0.2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</row>
    <row r="44" spans="1:81" ht="15.75" x14ac:dyDescent="0.25">
      <c r="A44" s="174" t="s">
        <v>439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  <c r="BX44" s="174"/>
      <c r="BY44" s="174"/>
      <c r="BZ44" s="174"/>
      <c r="CA44" s="174"/>
      <c r="CB44" s="174"/>
      <c r="CC44" s="109"/>
    </row>
    <row r="46" spans="1:81" x14ac:dyDescent="0.25">
      <c r="A46" s="213" t="s">
        <v>190</v>
      </c>
      <c r="B46" s="214"/>
      <c r="C46" s="214"/>
      <c r="D46" s="215"/>
      <c r="E46" s="213" t="s">
        <v>14</v>
      </c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5"/>
      <c r="AR46" s="213" t="s">
        <v>335</v>
      </c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5"/>
      <c r="BD46" s="213" t="s">
        <v>440</v>
      </c>
      <c r="BE46" s="214"/>
      <c r="BF46" s="214"/>
      <c r="BG46" s="214"/>
      <c r="BH46" s="214"/>
      <c r="BI46" s="214"/>
      <c r="BJ46" s="214"/>
      <c r="BK46" s="214"/>
      <c r="BL46" s="214"/>
      <c r="BM46" s="214"/>
      <c r="BN46" s="215"/>
      <c r="BO46" s="213" t="s">
        <v>412</v>
      </c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5"/>
    </row>
    <row r="47" spans="1:81" x14ac:dyDescent="0.25">
      <c r="A47" s="216" t="s">
        <v>193</v>
      </c>
      <c r="B47" s="217"/>
      <c r="C47" s="217"/>
      <c r="D47" s="218"/>
      <c r="E47" s="216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8"/>
      <c r="AR47" s="216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8"/>
      <c r="BD47" s="216" t="s">
        <v>441</v>
      </c>
      <c r="BE47" s="217"/>
      <c r="BF47" s="217"/>
      <c r="BG47" s="217"/>
      <c r="BH47" s="217"/>
      <c r="BI47" s="217"/>
      <c r="BJ47" s="217"/>
      <c r="BK47" s="217"/>
      <c r="BL47" s="217"/>
      <c r="BM47" s="217"/>
      <c r="BN47" s="218"/>
      <c r="BO47" s="216" t="s">
        <v>442</v>
      </c>
      <c r="BP47" s="217"/>
      <c r="BQ47" s="217"/>
      <c r="BR47" s="217"/>
      <c r="BS47" s="217"/>
      <c r="BT47" s="217"/>
      <c r="BU47" s="217"/>
      <c r="BV47" s="217"/>
      <c r="BW47" s="217"/>
      <c r="BX47" s="217"/>
      <c r="BY47" s="217"/>
      <c r="BZ47" s="217"/>
      <c r="CA47" s="217"/>
      <c r="CB47" s="218"/>
    </row>
    <row r="48" spans="1:81" x14ac:dyDescent="0.25">
      <c r="A48" s="216"/>
      <c r="B48" s="217"/>
      <c r="C48" s="217"/>
      <c r="D48" s="218"/>
      <c r="E48" s="216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217"/>
      <c r="AJ48" s="217"/>
      <c r="AK48" s="217"/>
      <c r="AL48" s="217"/>
      <c r="AM48" s="217"/>
      <c r="AN48" s="217"/>
      <c r="AO48" s="217"/>
      <c r="AP48" s="217"/>
      <c r="AQ48" s="218"/>
      <c r="AR48" s="216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8"/>
      <c r="BD48" s="216" t="s">
        <v>443</v>
      </c>
      <c r="BE48" s="217"/>
      <c r="BF48" s="217"/>
      <c r="BG48" s="217"/>
      <c r="BH48" s="217"/>
      <c r="BI48" s="217"/>
      <c r="BJ48" s="217"/>
      <c r="BK48" s="217"/>
      <c r="BL48" s="217"/>
      <c r="BM48" s="217"/>
      <c r="BN48" s="218"/>
      <c r="BO48" s="216" t="s">
        <v>343</v>
      </c>
      <c r="BP48" s="217"/>
      <c r="BQ48" s="217"/>
      <c r="BR48" s="217"/>
      <c r="BS48" s="217"/>
      <c r="BT48" s="217"/>
      <c r="BU48" s="217"/>
      <c r="BV48" s="217"/>
      <c r="BW48" s="217"/>
      <c r="BX48" s="217"/>
      <c r="BY48" s="217"/>
      <c r="BZ48" s="217"/>
      <c r="CA48" s="217"/>
      <c r="CB48" s="218"/>
    </row>
    <row r="49" spans="1:81" x14ac:dyDescent="0.25">
      <c r="A49" s="219">
        <v>1</v>
      </c>
      <c r="B49" s="220"/>
      <c r="C49" s="220"/>
      <c r="D49" s="221"/>
      <c r="E49" s="219">
        <v>2</v>
      </c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1"/>
      <c r="AR49" s="219">
        <v>4</v>
      </c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1"/>
      <c r="BD49" s="219">
        <v>5</v>
      </c>
      <c r="BE49" s="220"/>
      <c r="BF49" s="220"/>
      <c r="BG49" s="220"/>
      <c r="BH49" s="220"/>
      <c r="BI49" s="220"/>
      <c r="BJ49" s="220"/>
      <c r="BK49" s="220"/>
      <c r="BL49" s="220"/>
      <c r="BM49" s="220"/>
      <c r="BN49" s="221"/>
      <c r="BO49" s="219">
        <v>6</v>
      </c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1"/>
    </row>
    <row r="50" spans="1:81" ht="5.25" customHeight="1" x14ac:dyDescent="0.25">
      <c r="A50" s="250"/>
      <c r="B50" s="251"/>
      <c r="C50" s="251"/>
      <c r="D50" s="252"/>
      <c r="E50" s="250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2"/>
      <c r="AR50" s="253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5"/>
      <c r="BD50" s="253"/>
      <c r="BE50" s="254"/>
      <c r="BF50" s="254"/>
      <c r="BG50" s="254"/>
      <c r="BH50" s="254"/>
      <c r="BI50" s="254"/>
      <c r="BJ50" s="254"/>
      <c r="BK50" s="254"/>
      <c r="BL50" s="254"/>
      <c r="BM50" s="254"/>
      <c r="BN50" s="255"/>
      <c r="BO50" s="253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5"/>
    </row>
    <row r="51" spans="1:81" hidden="1" x14ac:dyDescent="0.25">
      <c r="A51" s="250"/>
      <c r="B51" s="251"/>
      <c r="C51" s="251"/>
      <c r="D51" s="252"/>
      <c r="E51" s="250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2"/>
      <c r="AR51" s="253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5"/>
      <c r="BD51" s="253"/>
      <c r="BE51" s="254"/>
      <c r="BF51" s="254"/>
      <c r="BG51" s="254"/>
      <c r="BH51" s="254"/>
      <c r="BI51" s="254"/>
      <c r="BJ51" s="254"/>
      <c r="BK51" s="254"/>
      <c r="BL51" s="254"/>
      <c r="BM51" s="254"/>
      <c r="BN51" s="255"/>
      <c r="BO51" s="253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5"/>
    </row>
    <row r="52" spans="1:81" x14ac:dyDescent="0.25">
      <c r="A52" s="250"/>
      <c r="B52" s="251"/>
      <c r="C52" s="251"/>
      <c r="D52" s="252"/>
      <c r="E52" s="231" t="s">
        <v>331</v>
      </c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3"/>
      <c r="AR52" s="256" t="s">
        <v>38</v>
      </c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8"/>
      <c r="BD52" s="256" t="s">
        <v>38</v>
      </c>
      <c r="BE52" s="257"/>
      <c r="BF52" s="257"/>
      <c r="BG52" s="257"/>
      <c r="BH52" s="257"/>
      <c r="BI52" s="257"/>
      <c r="BJ52" s="257"/>
      <c r="BK52" s="257"/>
      <c r="BL52" s="257"/>
      <c r="BM52" s="257"/>
      <c r="BN52" s="258"/>
      <c r="BO52" s="244" t="s">
        <v>38</v>
      </c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6"/>
    </row>
    <row r="53" spans="1:81" ht="15.75" x14ac:dyDescent="0.25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</row>
  </sheetData>
  <mergeCells count="202">
    <mergeCell ref="A51:D51"/>
    <mergeCell ref="E51:AQ51"/>
    <mergeCell ref="AR51:BC51"/>
    <mergeCell ref="BD51:BN51"/>
    <mergeCell ref="BO51:CB51"/>
    <mergeCell ref="A52:D52"/>
    <mergeCell ref="E52:AQ52"/>
    <mergeCell ref="AR52:BC52"/>
    <mergeCell ref="BD52:BN52"/>
    <mergeCell ref="BO52:CB52"/>
    <mergeCell ref="A49:D49"/>
    <mergeCell ref="E49:AQ49"/>
    <mergeCell ref="AR49:BC49"/>
    <mergeCell ref="BD49:BN49"/>
    <mergeCell ref="BO49:CB49"/>
    <mergeCell ref="A50:D50"/>
    <mergeCell ref="E50:AQ50"/>
    <mergeCell ref="AR50:BC50"/>
    <mergeCell ref="BD50:BN50"/>
    <mergeCell ref="BO50:CB50"/>
    <mergeCell ref="A47:D47"/>
    <mergeCell ref="E47:AQ47"/>
    <mergeCell ref="AR47:BC47"/>
    <mergeCell ref="BD47:BN47"/>
    <mergeCell ref="BO47:CB47"/>
    <mergeCell ref="A48:D48"/>
    <mergeCell ref="E48:AQ48"/>
    <mergeCell ref="AR48:BC48"/>
    <mergeCell ref="BD48:BN48"/>
    <mergeCell ref="BO48:CB48"/>
    <mergeCell ref="A44:CB44"/>
    <mergeCell ref="A46:D46"/>
    <mergeCell ref="E46:AQ46"/>
    <mergeCell ref="AR46:BC46"/>
    <mergeCell ref="BD46:BN46"/>
    <mergeCell ref="BO46:CB46"/>
    <mergeCell ref="A42:D42"/>
    <mergeCell ref="E42:AI42"/>
    <mergeCell ref="AJ42:AT42"/>
    <mergeCell ref="AU42:BD42"/>
    <mergeCell ref="BE42:BO42"/>
    <mergeCell ref="BP42:CB42"/>
    <mergeCell ref="A41:D41"/>
    <mergeCell ref="E41:AI41"/>
    <mergeCell ref="AJ41:AT41"/>
    <mergeCell ref="AU41:BD41"/>
    <mergeCell ref="BE41:BO41"/>
    <mergeCell ref="BP41:CB41"/>
    <mergeCell ref="A40:D40"/>
    <mergeCell ref="E40:AI40"/>
    <mergeCell ref="AJ40:AT40"/>
    <mergeCell ref="AU40:BD40"/>
    <mergeCell ref="BE40:BO40"/>
    <mergeCell ref="BP40:CB40"/>
    <mergeCell ref="A39:D39"/>
    <mergeCell ref="E39:AI39"/>
    <mergeCell ref="AJ39:AT39"/>
    <mergeCell ref="AU39:BD39"/>
    <mergeCell ref="BE39:BO39"/>
    <mergeCell ref="BP39:CB39"/>
    <mergeCell ref="A38:D38"/>
    <mergeCell ref="E38:AI38"/>
    <mergeCell ref="AJ38:AT38"/>
    <mergeCell ref="AU38:BD38"/>
    <mergeCell ref="BE38:BO38"/>
    <mergeCell ref="BP38:CB38"/>
    <mergeCell ref="A37:D37"/>
    <mergeCell ref="E37:AI37"/>
    <mergeCell ref="AJ37:AT37"/>
    <mergeCell ref="AU37:BD37"/>
    <mergeCell ref="BE37:BO37"/>
    <mergeCell ref="BP37:CB37"/>
    <mergeCell ref="A36:D36"/>
    <mergeCell ref="E36:AI36"/>
    <mergeCell ref="AJ36:AT36"/>
    <mergeCell ref="AU36:BD36"/>
    <mergeCell ref="BE36:BO36"/>
    <mergeCell ref="BP36:CB36"/>
    <mergeCell ref="A35:D35"/>
    <mergeCell ref="E35:AI35"/>
    <mergeCell ref="AJ35:AT35"/>
    <mergeCell ref="AU35:BD35"/>
    <mergeCell ref="BE35:BO35"/>
    <mergeCell ref="BP35:CB35"/>
    <mergeCell ref="A34:D34"/>
    <mergeCell ref="E34:AI34"/>
    <mergeCell ref="AJ34:AT34"/>
    <mergeCell ref="AU34:BD34"/>
    <mergeCell ref="BE34:BO34"/>
    <mergeCell ref="BP34:CB34"/>
    <mergeCell ref="A33:D33"/>
    <mergeCell ref="E33:AI33"/>
    <mergeCell ref="AJ33:AT33"/>
    <mergeCell ref="AU33:BD33"/>
    <mergeCell ref="BE33:BO33"/>
    <mergeCell ref="BP33:CB33"/>
    <mergeCell ref="A32:D32"/>
    <mergeCell ref="E32:AI32"/>
    <mergeCell ref="AJ32:AT32"/>
    <mergeCell ref="AU32:BD32"/>
    <mergeCell ref="BE32:BO32"/>
    <mergeCell ref="BP32:CB32"/>
    <mergeCell ref="A28:D28"/>
    <mergeCell ref="E28:AM28"/>
    <mergeCell ref="AN28:AV28"/>
    <mergeCell ref="AW28:BI28"/>
    <mergeCell ref="BJ28:CB28"/>
    <mergeCell ref="A30:CB30"/>
    <mergeCell ref="A26:D26"/>
    <mergeCell ref="E26:AM26"/>
    <mergeCell ref="AN26:AV26"/>
    <mergeCell ref="AW26:BI26"/>
    <mergeCell ref="BJ26:CB26"/>
    <mergeCell ref="A27:D27"/>
    <mergeCell ref="E27:AM27"/>
    <mergeCell ref="AN27:AV27"/>
    <mergeCell ref="AW27:BI27"/>
    <mergeCell ref="BJ27:CB27"/>
    <mergeCell ref="A24:D24"/>
    <mergeCell ref="E24:AM24"/>
    <mergeCell ref="AN24:AV24"/>
    <mergeCell ref="AW24:BI24"/>
    <mergeCell ref="BJ24:CB24"/>
    <mergeCell ref="A25:D25"/>
    <mergeCell ref="E25:AM25"/>
    <mergeCell ref="AN25:AV25"/>
    <mergeCell ref="AW25:BI25"/>
    <mergeCell ref="BJ25:CB25"/>
    <mergeCell ref="A22:D22"/>
    <mergeCell ref="E22:AM22"/>
    <mergeCell ref="AN22:AV22"/>
    <mergeCell ref="AW22:BI22"/>
    <mergeCell ref="BJ22:CB22"/>
    <mergeCell ref="A23:D23"/>
    <mergeCell ref="E23:AM23"/>
    <mergeCell ref="AN23:AV23"/>
    <mergeCell ref="AW23:BI23"/>
    <mergeCell ref="BJ23:CB23"/>
    <mergeCell ref="A19:CB19"/>
    <mergeCell ref="A21:D21"/>
    <mergeCell ref="E21:AM21"/>
    <mergeCell ref="AN21:AV21"/>
    <mergeCell ref="AW21:BI21"/>
    <mergeCell ref="BJ21:CB21"/>
    <mergeCell ref="A17:D17"/>
    <mergeCell ref="E17:AI17"/>
    <mergeCell ref="AJ17:AT17"/>
    <mergeCell ref="AU17:BD17"/>
    <mergeCell ref="BE17:BO17"/>
    <mergeCell ref="BP17:CB17"/>
    <mergeCell ref="A16:D16"/>
    <mergeCell ref="E16:AI16"/>
    <mergeCell ref="AJ16:AT16"/>
    <mergeCell ref="AU16:BD16"/>
    <mergeCell ref="BE16:BO16"/>
    <mergeCell ref="BP16:CB16"/>
    <mergeCell ref="A15:D15"/>
    <mergeCell ref="E15:AI15"/>
    <mergeCell ref="AJ15:AT15"/>
    <mergeCell ref="AU15:BD15"/>
    <mergeCell ref="BE15:BO15"/>
    <mergeCell ref="BP15:CB15"/>
    <mergeCell ref="A14:D14"/>
    <mergeCell ref="E14:AI14"/>
    <mergeCell ref="AJ14:AT14"/>
    <mergeCell ref="AU14:BD14"/>
    <mergeCell ref="BE14:BO14"/>
    <mergeCell ref="BP14:CB14"/>
    <mergeCell ref="A13:D13"/>
    <mergeCell ref="E13:AI13"/>
    <mergeCell ref="AJ13:AT13"/>
    <mergeCell ref="AU13:BD13"/>
    <mergeCell ref="BE13:BO13"/>
    <mergeCell ref="BP13:CB13"/>
    <mergeCell ref="A12:D12"/>
    <mergeCell ref="E12:AI12"/>
    <mergeCell ref="AJ12:AT12"/>
    <mergeCell ref="AU12:BD12"/>
    <mergeCell ref="BE12:BO12"/>
    <mergeCell ref="BP12:CB12"/>
    <mergeCell ref="A11:D11"/>
    <mergeCell ref="E11:AI11"/>
    <mergeCell ref="AJ11:AT11"/>
    <mergeCell ref="AU11:BD11"/>
    <mergeCell ref="BE11:BO11"/>
    <mergeCell ref="BP11:CB11"/>
    <mergeCell ref="A10:D10"/>
    <mergeCell ref="E10:AI10"/>
    <mergeCell ref="AJ10:AT10"/>
    <mergeCell ref="AU10:BD10"/>
    <mergeCell ref="BE10:BO10"/>
    <mergeCell ref="BP10:CB10"/>
    <mergeCell ref="A1:CB1"/>
    <mergeCell ref="S3:CB3"/>
    <mergeCell ref="AH5:CB5"/>
    <mergeCell ref="A7:CB7"/>
    <mergeCell ref="A9:D9"/>
    <mergeCell ref="E9:AI9"/>
    <mergeCell ref="AJ9:AT9"/>
    <mergeCell ref="AU9:BD9"/>
    <mergeCell ref="BE9:BO9"/>
    <mergeCell ref="BP9:CB9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E62"/>
  <sheetViews>
    <sheetView tabSelected="1" topLeftCell="A16" workbookViewId="0">
      <selection activeCell="BC61" sqref="BC61:BM61"/>
    </sheetView>
  </sheetViews>
  <sheetFormatPr defaultRowHeight="15" x14ac:dyDescent="0.25"/>
  <cols>
    <col min="1" max="1" width="2.7109375" style="1" customWidth="1"/>
    <col min="2" max="2" width="2.140625" style="1" customWidth="1"/>
    <col min="3" max="4" width="2.7109375" style="1" hidden="1" customWidth="1"/>
    <col min="5" max="32" width="1.28515625" style="1" customWidth="1"/>
    <col min="33" max="33" width="0.28515625" style="1" customWidth="1"/>
    <col min="34" max="37" width="1.28515625" style="1" hidden="1" customWidth="1"/>
    <col min="38" max="38" width="4.7109375" style="1" customWidth="1"/>
    <col min="39" max="39" width="3.28515625" style="1" customWidth="1"/>
    <col min="40" max="41" width="1.85546875" style="1" customWidth="1"/>
    <col min="42" max="42" width="0.85546875" style="1" customWidth="1"/>
    <col min="43" max="43" width="2.140625" style="1" hidden="1" customWidth="1"/>
    <col min="44" max="44" width="1.85546875" style="1" hidden="1" customWidth="1"/>
    <col min="45" max="45" width="1" style="1" hidden="1" customWidth="1"/>
    <col min="46" max="54" width="1.85546875" style="1" hidden="1" customWidth="1"/>
    <col min="55" max="55" width="5.5703125" style="1" customWidth="1"/>
    <col min="56" max="56" width="2.7109375" style="1" customWidth="1"/>
    <col min="57" max="57" width="8" style="1" customWidth="1"/>
    <col min="58" max="58" width="2.7109375" style="1" hidden="1" customWidth="1"/>
    <col min="59" max="59" width="3.42578125" style="1" hidden="1" customWidth="1"/>
    <col min="60" max="64" width="2.7109375" style="1" hidden="1" customWidth="1"/>
    <col min="65" max="65" width="8.28515625" style="1" hidden="1" customWidth="1"/>
    <col min="66" max="68" width="2.7109375" style="1" customWidth="1"/>
    <col min="69" max="69" width="0.140625" style="1" customWidth="1"/>
    <col min="70" max="70" width="2.7109375" style="1" hidden="1" customWidth="1"/>
    <col min="71" max="71" width="14" style="1" customWidth="1"/>
    <col min="72" max="72" width="1.7109375" style="1" hidden="1" customWidth="1"/>
    <col min="73" max="74" width="2.7109375" style="1" hidden="1" customWidth="1"/>
    <col min="75" max="75" width="1" style="1" hidden="1" customWidth="1"/>
    <col min="76" max="80" width="2.7109375" style="1" hidden="1" customWidth="1"/>
    <col min="81" max="81" width="9.140625" style="1" hidden="1" customWidth="1"/>
    <col min="82" max="82" width="16.7109375" style="1" customWidth="1"/>
    <col min="83" max="83" width="11.42578125" customWidth="1"/>
  </cols>
  <sheetData>
    <row r="1" spans="1:82" ht="15.75" x14ac:dyDescent="0.25">
      <c r="A1" s="174" t="s">
        <v>444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09"/>
      <c r="CD1" s="109"/>
    </row>
    <row r="2" spans="1:82" hidden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11"/>
      <c r="CD2" s="111"/>
    </row>
    <row r="3" spans="1:82" x14ac:dyDescent="0.25">
      <c r="A3" s="213" t="s">
        <v>190</v>
      </c>
      <c r="B3" s="214"/>
      <c r="C3" s="214"/>
      <c r="D3" s="215"/>
      <c r="E3" s="213" t="s">
        <v>333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5"/>
      <c r="AN3" s="213" t="s">
        <v>445</v>
      </c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5"/>
      <c r="BD3" s="213" t="s">
        <v>335</v>
      </c>
      <c r="BE3" s="214"/>
      <c r="BF3" s="214"/>
      <c r="BG3" s="214"/>
      <c r="BH3" s="214"/>
      <c r="BI3" s="214"/>
      <c r="BJ3" s="214"/>
      <c r="BK3" s="214"/>
      <c r="BL3" s="214"/>
      <c r="BM3" s="215"/>
      <c r="BN3" s="296" t="s">
        <v>412</v>
      </c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</row>
    <row r="4" spans="1:82" x14ac:dyDescent="0.25">
      <c r="A4" s="216" t="s">
        <v>193</v>
      </c>
      <c r="B4" s="217"/>
      <c r="C4" s="217"/>
      <c r="D4" s="218"/>
      <c r="E4" s="216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8"/>
      <c r="AN4" s="216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8"/>
      <c r="BD4" s="216" t="s">
        <v>446</v>
      </c>
      <c r="BE4" s="217"/>
      <c r="BF4" s="217"/>
      <c r="BG4" s="217"/>
      <c r="BH4" s="217"/>
      <c r="BI4" s="217"/>
      <c r="BJ4" s="217"/>
      <c r="BK4" s="217"/>
      <c r="BL4" s="217"/>
      <c r="BM4" s="218"/>
      <c r="BN4" s="296" t="s">
        <v>447</v>
      </c>
      <c r="BO4" s="296"/>
      <c r="BP4" s="296"/>
      <c r="BQ4" s="296"/>
      <c r="BR4" s="296"/>
      <c r="BS4" s="296"/>
      <c r="BT4" s="296"/>
      <c r="BU4" s="296"/>
      <c r="BV4" s="296"/>
      <c r="BW4" s="296"/>
      <c r="BX4" s="296"/>
      <c r="BY4" s="296"/>
      <c r="BZ4" s="296"/>
      <c r="CA4" s="296"/>
      <c r="CB4" s="296"/>
    </row>
    <row r="5" spans="1:82" ht="13.5" customHeight="1" x14ac:dyDescent="0.25">
      <c r="A5" s="247"/>
      <c r="B5" s="248"/>
      <c r="C5" s="248"/>
      <c r="D5" s="249"/>
      <c r="E5" s="247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9"/>
      <c r="AN5" s="247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9"/>
      <c r="BD5" s="247" t="s">
        <v>448</v>
      </c>
      <c r="BE5" s="248"/>
      <c r="BF5" s="248"/>
      <c r="BG5" s="248"/>
      <c r="BH5" s="248"/>
      <c r="BI5" s="248"/>
      <c r="BJ5" s="248"/>
      <c r="BK5" s="248"/>
      <c r="BL5" s="248"/>
      <c r="BM5" s="249"/>
      <c r="BN5" s="296" t="s">
        <v>343</v>
      </c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</row>
    <row r="6" spans="1:82" x14ac:dyDescent="0.25">
      <c r="A6" s="219">
        <v>1</v>
      </c>
      <c r="B6" s="220"/>
      <c r="C6" s="220"/>
      <c r="D6" s="221"/>
      <c r="E6" s="219">
        <v>2</v>
      </c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1"/>
      <c r="AN6" s="219">
        <v>3</v>
      </c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1"/>
      <c r="BD6" s="219">
        <v>4</v>
      </c>
      <c r="BE6" s="220"/>
      <c r="BF6" s="220"/>
      <c r="BG6" s="220"/>
      <c r="BH6" s="220"/>
      <c r="BI6" s="220"/>
      <c r="BJ6" s="220"/>
      <c r="BK6" s="220"/>
      <c r="BL6" s="220"/>
      <c r="BM6" s="221"/>
      <c r="BN6" s="296">
        <v>5</v>
      </c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</row>
    <row r="7" spans="1:82" x14ac:dyDescent="0.25">
      <c r="A7" s="225">
        <v>1</v>
      </c>
      <c r="B7" s="226"/>
      <c r="C7" s="226"/>
      <c r="D7" s="227"/>
      <c r="E7" s="225" t="s">
        <v>450</v>
      </c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7"/>
      <c r="AN7" s="231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3"/>
      <c r="BD7" s="231">
        <v>12</v>
      </c>
      <c r="BE7" s="232"/>
      <c r="BF7" s="232"/>
      <c r="BG7" s="232"/>
      <c r="BH7" s="232"/>
      <c r="BI7" s="232"/>
      <c r="BJ7" s="232"/>
      <c r="BK7" s="232"/>
      <c r="BL7" s="232"/>
      <c r="BM7" s="233"/>
      <c r="BN7" s="297">
        <f>44038.76+41.96</f>
        <v>44080.72</v>
      </c>
      <c r="BO7" s="297"/>
      <c r="BP7" s="297"/>
      <c r="BQ7" s="297"/>
      <c r="BR7" s="297"/>
      <c r="BS7" s="297"/>
      <c r="BT7" s="297"/>
      <c r="BU7" s="297"/>
      <c r="BV7" s="297"/>
      <c r="BW7" s="297"/>
      <c r="BX7" s="297"/>
      <c r="BY7" s="297"/>
      <c r="BZ7" s="297"/>
      <c r="CA7" s="297"/>
      <c r="CB7" s="297"/>
    </row>
    <row r="8" spans="1:82" x14ac:dyDescent="0.25">
      <c r="A8" s="225">
        <v>2</v>
      </c>
      <c r="B8" s="226"/>
      <c r="C8" s="226"/>
      <c r="D8" s="227"/>
      <c r="E8" s="225" t="s">
        <v>449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7"/>
      <c r="AN8" s="231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3"/>
      <c r="BD8" s="231"/>
      <c r="BE8" s="232"/>
      <c r="BF8" s="232"/>
      <c r="BG8" s="232"/>
      <c r="BH8" s="232"/>
      <c r="BI8" s="232"/>
      <c r="BJ8" s="232"/>
      <c r="BK8" s="232"/>
      <c r="BL8" s="232"/>
      <c r="BM8" s="233"/>
      <c r="BN8" s="222">
        <v>30000</v>
      </c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4"/>
    </row>
    <row r="9" spans="1:82" ht="16.5" customHeight="1" x14ac:dyDescent="0.25">
      <c r="A9" s="225">
        <v>3</v>
      </c>
      <c r="B9" s="226"/>
      <c r="C9" s="226"/>
      <c r="D9" s="227"/>
      <c r="E9" s="225" t="s">
        <v>503</v>
      </c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7"/>
      <c r="AN9" s="231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3"/>
      <c r="BD9" s="231"/>
      <c r="BE9" s="232"/>
      <c r="BF9" s="232"/>
      <c r="BG9" s="232"/>
      <c r="BH9" s="232"/>
      <c r="BI9" s="232"/>
      <c r="BJ9" s="232"/>
      <c r="BK9" s="232"/>
      <c r="BL9" s="232"/>
      <c r="BM9" s="233"/>
      <c r="BN9" s="297">
        <v>38400</v>
      </c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</row>
    <row r="10" spans="1:82" x14ac:dyDescent="0.25">
      <c r="A10" s="225">
        <v>4</v>
      </c>
      <c r="B10" s="226"/>
      <c r="C10" s="226"/>
      <c r="D10" s="227"/>
      <c r="E10" s="225" t="s">
        <v>468</v>
      </c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7"/>
      <c r="AN10" s="231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3"/>
      <c r="BD10" s="231"/>
      <c r="BE10" s="232"/>
      <c r="BF10" s="232"/>
      <c r="BG10" s="232"/>
      <c r="BH10" s="232"/>
      <c r="BI10" s="232"/>
      <c r="BJ10" s="232"/>
      <c r="BK10" s="232"/>
      <c r="BL10" s="232"/>
      <c r="BM10" s="233"/>
      <c r="BN10" s="297">
        <v>4219.8</v>
      </c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297"/>
    </row>
    <row r="11" spans="1:82" x14ac:dyDescent="0.25">
      <c r="A11" s="225">
        <v>5</v>
      </c>
      <c r="B11" s="226"/>
      <c r="C11" s="226"/>
      <c r="D11" s="227"/>
      <c r="E11" s="225" t="s">
        <v>451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7"/>
      <c r="AN11" s="231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3"/>
      <c r="BD11" s="231">
        <v>2</v>
      </c>
      <c r="BE11" s="232"/>
      <c r="BF11" s="232"/>
      <c r="BG11" s="232"/>
      <c r="BH11" s="232"/>
      <c r="BI11" s="232"/>
      <c r="BJ11" s="232"/>
      <c r="BK11" s="232"/>
      <c r="BL11" s="232"/>
      <c r="BM11" s="233"/>
      <c r="BN11" s="222">
        <v>22300</v>
      </c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4"/>
      <c r="CD11" s="115"/>
    </row>
    <row r="12" spans="1:82" x14ac:dyDescent="0.25">
      <c r="A12" s="225">
        <v>6</v>
      </c>
      <c r="B12" s="226"/>
      <c r="C12" s="226"/>
      <c r="D12" s="227"/>
      <c r="E12" s="225" t="s">
        <v>480</v>
      </c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7"/>
      <c r="AN12" s="231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3"/>
      <c r="BD12" s="231">
        <v>2</v>
      </c>
      <c r="BE12" s="232"/>
      <c r="BF12" s="232"/>
      <c r="BG12" s="232"/>
      <c r="BH12" s="232"/>
      <c r="BI12" s="232"/>
      <c r="BJ12" s="232"/>
      <c r="BK12" s="232"/>
      <c r="BL12" s="232"/>
      <c r="BM12" s="233"/>
      <c r="BN12" s="222">
        <v>14950</v>
      </c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4"/>
      <c r="CD12" s="115"/>
    </row>
    <row r="13" spans="1:82" x14ac:dyDescent="0.25">
      <c r="A13" s="225">
        <v>7</v>
      </c>
      <c r="B13" s="226"/>
      <c r="C13" s="226"/>
      <c r="D13" s="227"/>
      <c r="E13" s="225" t="s">
        <v>512</v>
      </c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7"/>
      <c r="AN13" s="231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3"/>
      <c r="BD13" s="231">
        <v>2</v>
      </c>
      <c r="BE13" s="232"/>
      <c r="BF13" s="232"/>
      <c r="BG13" s="232"/>
      <c r="BH13" s="232"/>
      <c r="BI13" s="232"/>
      <c r="BJ13" s="232"/>
      <c r="BK13" s="232"/>
      <c r="BL13" s="232"/>
      <c r="BM13" s="233"/>
      <c r="BN13" s="222">
        <v>566774.06000000006</v>
      </c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4"/>
      <c r="CD13" s="115"/>
    </row>
    <row r="14" spans="1:82" x14ac:dyDescent="0.25">
      <c r="A14" s="225">
        <v>8</v>
      </c>
      <c r="B14" s="226"/>
      <c r="C14" s="226"/>
      <c r="D14" s="227"/>
      <c r="E14" s="225" t="s">
        <v>406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7"/>
      <c r="AN14" s="231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3"/>
      <c r="BD14" s="231"/>
      <c r="BE14" s="232"/>
      <c r="BF14" s="232"/>
      <c r="BG14" s="232"/>
      <c r="BH14" s="232"/>
      <c r="BI14" s="232"/>
      <c r="BJ14" s="232"/>
      <c r="BK14" s="232"/>
      <c r="BL14" s="232"/>
      <c r="BM14" s="233"/>
      <c r="BN14" s="297">
        <v>5000</v>
      </c>
      <c r="BO14" s="297"/>
      <c r="BP14" s="297"/>
      <c r="BQ14" s="297"/>
      <c r="BR14" s="297"/>
      <c r="BS14" s="297"/>
      <c r="BT14" s="297"/>
      <c r="BU14" s="297"/>
      <c r="BV14" s="297"/>
      <c r="BW14" s="297"/>
      <c r="BX14" s="297"/>
      <c r="BY14" s="297"/>
      <c r="BZ14" s="297"/>
      <c r="CA14" s="297"/>
      <c r="CB14" s="297"/>
    </row>
    <row r="15" spans="1:82" ht="15.75" customHeight="1" x14ac:dyDescent="0.25">
      <c r="A15" s="225">
        <v>9</v>
      </c>
      <c r="B15" s="226"/>
      <c r="C15" s="226"/>
      <c r="D15" s="227"/>
      <c r="E15" s="225" t="s">
        <v>476</v>
      </c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7"/>
      <c r="AN15" s="231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3"/>
      <c r="BD15" s="231"/>
      <c r="BE15" s="232"/>
      <c r="BF15" s="232"/>
      <c r="BG15" s="232"/>
      <c r="BH15" s="232"/>
      <c r="BI15" s="232"/>
      <c r="BJ15" s="232"/>
      <c r="BK15" s="232"/>
      <c r="BL15" s="232"/>
      <c r="BM15" s="233"/>
      <c r="BN15" s="297">
        <v>65249.48</v>
      </c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  <c r="CB15" s="297"/>
    </row>
    <row r="16" spans="1:82" ht="15.75" customHeight="1" x14ac:dyDescent="0.25">
      <c r="A16" s="225">
        <v>10</v>
      </c>
      <c r="B16" s="226"/>
      <c r="C16" s="226"/>
      <c r="D16" s="227"/>
      <c r="E16" s="225" t="s">
        <v>505</v>
      </c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7"/>
      <c r="AN16" s="231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3"/>
      <c r="BD16" s="231"/>
      <c r="BE16" s="232"/>
      <c r="BF16" s="232"/>
      <c r="BG16" s="232"/>
      <c r="BH16" s="232"/>
      <c r="BI16" s="232"/>
      <c r="BJ16" s="232"/>
      <c r="BK16" s="232"/>
      <c r="BL16" s="232"/>
      <c r="BM16" s="233"/>
      <c r="BN16" s="297">
        <v>58800</v>
      </c>
      <c r="BO16" s="297"/>
      <c r="BP16" s="297"/>
      <c r="BQ16" s="297"/>
      <c r="BR16" s="297"/>
      <c r="BS16" s="297"/>
      <c r="BT16" s="297"/>
      <c r="BU16" s="297"/>
      <c r="BV16" s="297"/>
      <c r="BW16" s="297"/>
      <c r="BX16" s="297"/>
      <c r="BY16" s="297"/>
      <c r="BZ16" s="297"/>
      <c r="CA16" s="297"/>
      <c r="CB16" s="297"/>
    </row>
    <row r="17" spans="1:83" hidden="1" x14ac:dyDescent="0.25">
      <c r="A17" s="225"/>
      <c r="B17" s="226"/>
      <c r="C17" s="226"/>
      <c r="D17" s="227"/>
      <c r="E17" s="225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7"/>
      <c r="AN17" s="231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3"/>
      <c r="BD17" s="231"/>
      <c r="BE17" s="232"/>
      <c r="BF17" s="232"/>
      <c r="BG17" s="232"/>
      <c r="BH17" s="232"/>
      <c r="BI17" s="232"/>
      <c r="BJ17" s="232"/>
      <c r="BK17" s="232"/>
      <c r="BL17" s="232"/>
      <c r="BM17" s="233"/>
      <c r="BN17" s="297"/>
      <c r="BO17" s="297"/>
      <c r="BP17" s="297"/>
      <c r="BQ17" s="297"/>
      <c r="BR17" s="297"/>
      <c r="BS17" s="297"/>
      <c r="BT17" s="297"/>
      <c r="BU17" s="297"/>
      <c r="BV17" s="297"/>
      <c r="BW17" s="297"/>
      <c r="BX17" s="297"/>
      <c r="BY17" s="297"/>
      <c r="BZ17" s="297"/>
      <c r="CA17" s="297"/>
      <c r="CB17" s="297"/>
    </row>
    <row r="18" spans="1:83" hidden="1" x14ac:dyDescent="0.25">
      <c r="A18" s="225"/>
      <c r="B18" s="226"/>
      <c r="C18" s="226"/>
      <c r="D18" s="227"/>
      <c r="E18" s="225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7"/>
      <c r="AN18" s="231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3"/>
      <c r="BD18" s="231"/>
      <c r="BE18" s="232"/>
      <c r="BF18" s="232"/>
      <c r="BG18" s="232"/>
      <c r="BH18" s="232"/>
      <c r="BI18" s="232"/>
      <c r="BJ18" s="232"/>
      <c r="BK18" s="232"/>
      <c r="BL18" s="232"/>
      <c r="BM18" s="233"/>
      <c r="BN18" s="297"/>
      <c r="BO18" s="297"/>
      <c r="BP18" s="297"/>
      <c r="BQ18" s="297"/>
      <c r="BR18" s="297"/>
      <c r="BS18" s="297"/>
      <c r="BT18" s="297"/>
      <c r="BU18" s="297"/>
      <c r="BV18" s="297"/>
      <c r="BW18" s="297"/>
      <c r="BX18" s="297"/>
      <c r="BY18" s="297"/>
      <c r="BZ18" s="297"/>
      <c r="CA18" s="297"/>
      <c r="CB18" s="297"/>
    </row>
    <row r="19" spans="1:83" hidden="1" x14ac:dyDescent="0.25">
      <c r="A19" s="225"/>
      <c r="B19" s="226"/>
      <c r="C19" s="226"/>
      <c r="D19" s="227"/>
      <c r="E19" s="225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7"/>
      <c r="AN19" s="231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3"/>
      <c r="BD19" s="231"/>
      <c r="BE19" s="232"/>
      <c r="BF19" s="232"/>
      <c r="BG19" s="232"/>
      <c r="BH19" s="232"/>
      <c r="BI19" s="232"/>
      <c r="BJ19" s="232"/>
      <c r="BK19" s="232"/>
      <c r="BL19" s="232"/>
      <c r="BM19" s="233"/>
      <c r="BN19" s="297"/>
      <c r="BO19" s="297"/>
      <c r="BP19" s="297"/>
      <c r="BQ19" s="297"/>
      <c r="BR19" s="297"/>
      <c r="BS19" s="297"/>
      <c r="BT19" s="297"/>
      <c r="BU19" s="297"/>
      <c r="BV19" s="297"/>
      <c r="BW19" s="297"/>
      <c r="BX19" s="297"/>
      <c r="BY19" s="297"/>
      <c r="BZ19" s="297"/>
      <c r="CA19" s="297"/>
      <c r="CB19" s="297"/>
    </row>
    <row r="20" spans="1:83" hidden="1" x14ac:dyDescent="0.25">
      <c r="A20" s="225"/>
      <c r="B20" s="226"/>
      <c r="C20" s="226"/>
      <c r="D20" s="227"/>
      <c r="E20" s="225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7"/>
      <c r="AN20" s="231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2"/>
      <c r="BB20" s="232"/>
      <c r="BC20" s="233"/>
      <c r="BD20" s="231"/>
      <c r="BE20" s="232"/>
      <c r="BF20" s="232"/>
      <c r="BG20" s="232"/>
      <c r="BH20" s="232"/>
      <c r="BI20" s="232"/>
      <c r="BJ20" s="232"/>
      <c r="BK20" s="232"/>
      <c r="BL20" s="232"/>
      <c r="BM20" s="233"/>
      <c r="BN20" s="297"/>
      <c r="BO20" s="297"/>
      <c r="BP20" s="297"/>
      <c r="BQ20" s="297"/>
      <c r="BR20" s="297"/>
      <c r="BS20" s="297"/>
      <c r="BT20" s="297"/>
      <c r="BU20" s="297"/>
      <c r="BV20" s="297"/>
      <c r="BW20" s="297"/>
      <c r="BX20" s="297"/>
      <c r="BY20" s="297"/>
      <c r="BZ20" s="297"/>
      <c r="CA20" s="297"/>
      <c r="CB20" s="297"/>
    </row>
    <row r="21" spans="1:83" x14ac:dyDescent="0.25">
      <c r="A21" s="225"/>
      <c r="B21" s="226"/>
      <c r="C21" s="226"/>
      <c r="D21" s="227"/>
      <c r="E21" s="231" t="s">
        <v>331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3"/>
      <c r="AN21" s="244" t="s">
        <v>38</v>
      </c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45"/>
      <c r="AZ21" s="245"/>
      <c r="BA21" s="245"/>
      <c r="BB21" s="245"/>
      <c r="BC21" s="246"/>
      <c r="BD21" s="244" t="s">
        <v>38</v>
      </c>
      <c r="BE21" s="245"/>
      <c r="BF21" s="245"/>
      <c r="BG21" s="245"/>
      <c r="BH21" s="245"/>
      <c r="BI21" s="245"/>
      <c r="BJ21" s="245"/>
      <c r="BK21" s="245"/>
      <c r="BL21" s="245"/>
      <c r="BM21" s="246"/>
      <c r="BN21" s="297">
        <f>SUM(BN7:CB20)</f>
        <v>849774.06</v>
      </c>
      <c r="BO21" s="297"/>
      <c r="BP21" s="297"/>
      <c r="BQ21" s="297"/>
      <c r="BR21" s="297"/>
      <c r="BS21" s="297"/>
      <c r="BT21" s="297"/>
      <c r="BU21" s="297"/>
      <c r="BV21" s="297"/>
      <c r="BW21" s="297"/>
      <c r="BX21" s="297"/>
      <c r="BY21" s="297"/>
      <c r="BZ21" s="297"/>
      <c r="CA21" s="297"/>
      <c r="CB21" s="297"/>
      <c r="CE21" s="1"/>
    </row>
    <row r="22" spans="1:83" ht="15.75" hidden="1" x14ac:dyDescent="0.25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</row>
    <row r="23" spans="1:83" ht="15.75" x14ac:dyDescent="0.25">
      <c r="A23" s="174" t="s">
        <v>452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09"/>
      <c r="CD23" s="109"/>
    </row>
    <row r="24" spans="1:83" hidden="1" x14ac:dyDescent="0.2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11"/>
      <c r="CD24" s="111"/>
    </row>
    <row r="25" spans="1:83" x14ac:dyDescent="0.25">
      <c r="A25" s="213" t="s">
        <v>190</v>
      </c>
      <c r="B25" s="214"/>
      <c r="C25" s="214"/>
      <c r="D25" s="215"/>
      <c r="E25" s="213" t="s">
        <v>333</v>
      </c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5"/>
      <c r="BD25" s="213" t="s">
        <v>335</v>
      </c>
      <c r="BE25" s="214"/>
      <c r="BF25" s="214"/>
      <c r="BG25" s="214"/>
      <c r="BH25" s="214"/>
      <c r="BI25" s="214"/>
      <c r="BJ25" s="214"/>
      <c r="BK25" s="214"/>
      <c r="BL25" s="214"/>
      <c r="BM25" s="215"/>
      <c r="BN25" s="213" t="s">
        <v>412</v>
      </c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5"/>
    </row>
    <row r="26" spans="1:83" x14ac:dyDescent="0.25">
      <c r="A26" s="216" t="s">
        <v>193</v>
      </c>
      <c r="B26" s="217"/>
      <c r="C26" s="217"/>
      <c r="D26" s="218"/>
      <c r="E26" s="216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8"/>
      <c r="BD26" s="216" t="s">
        <v>453</v>
      </c>
      <c r="BE26" s="217"/>
      <c r="BF26" s="217"/>
      <c r="BG26" s="217"/>
      <c r="BH26" s="217"/>
      <c r="BI26" s="217"/>
      <c r="BJ26" s="217"/>
      <c r="BK26" s="217"/>
      <c r="BL26" s="217"/>
      <c r="BM26" s="218"/>
      <c r="BN26" s="216" t="s">
        <v>454</v>
      </c>
      <c r="BO26" s="217"/>
      <c r="BP26" s="217"/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8"/>
    </row>
    <row r="27" spans="1:83" x14ac:dyDescent="0.25">
      <c r="A27" s="247"/>
      <c r="B27" s="248"/>
      <c r="C27" s="248"/>
      <c r="D27" s="249"/>
      <c r="E27" s="247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9"/>
      <c r="BD27" s="247"/>
      <c r="BE27" s="248"/>
      <c r="BF27" s="248"/>
      <c r="BG27" s="248"/>
      <c r="BH27" s="248"/>
      <c r="BI27" s="248"/>
      <c r="BJ27" s="248"/>
      <c r="BK27" s="248"/>
      <c r="BL27" s="248"/>
      <c r="BM27" s="249"/>
      <c r="BN27" s="247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9"/>
    </row>
    <row r="28" spans="1:83" x14ac:dyDescent="0.25">
      <c r="A28" s="219">
        <v>1</v>
      </c>
      <c r="B28" s="220"/>
      <c r="C28" s="220"/>
      <c r="D28" s="221"/>
      <c r="E28" s="219">
        <v>2</v>
      </c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1"/>
      <c r="BD28" s="219">
        <v>3</v>
      </c>
      <c r="BE28" s="220"/>
      <c r="BF28" s="220"/>
      <c r="BG28" s="220"/>
      <c r="BH28" s="220"/>
      <c r="BI28" s="220"/>
      <c r="BJ28" s="220"/>
      <c r="BK28" s="220"/>
      <c r="BL28" s="220"/>
      <c r="BM28" s="221"/>
      <c r="BN28" s="219">
        <v>4</v>
      </c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1"/>
    </row>
    <row r="29" spans="1:83" x14ac:dyDescent="0.25">
      <c r="A29" s="225">
        <v>1</v>
      </c>
      <c r="B29" s="226"/>
      <c r="C29" s="226"/>
      <c r="D29" s="227"/>
      <c r="E29" s="225" t="s">
        <v>455</v>
      </c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7"/>
      <c r="BD29" s="231">
        <v>1</v>
      </c>
      <c r="BE29" s="232"/>
      <c r="BF29" s="232"/>
      <c r="BG29" s="232"/>
      <c r="BH29" s="232"/>
      <c r="BI29" s="232"/>
      <c r="BJ29" s="232"/>
      <c r="BK29" s="232"/>
      <c r="BL29" s="232"/>
      <c r="BM29" s="233"/>
      <c r="BN29" s="222">
        <f>38944-5.16</f>
        <v>38938.839999999997</v>
      </c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4"/>
    </row>
    <row r="30" spans="1:83" x14ac:dyDescent="0.25">
      <c r="A30" s="225">
        <v>2</v>
      </c>
      <c r="B30" s="226"/>
      <c r="C30" s="226"/>
      <c r="D30" s="227"/>
      <c r="E30" s="225" t="s">
        <v>487</v>
      </c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7"/>
      <c r="BD30" s="231">
        <v>2</v>
      </c>
      <c r="BE30" s="232"/>
      <c r="BF30" s="232"/>
      <c r="BG30" s="232"/>
      <c r="BH30" s="232"/>
      <c r="BI30" s="232"/>
      <c r="BJ30" s="232"/>
      <c r="BK30" s="232"/>
      <c r="BL30" s="232"/>
      <c r="BM30" s="233"/>
      <c r="BN30" s="222">
        <v>27000</v>
      </c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4"/>
    </row>
    <row r="31" spans="1:83" x14ac:dyDescent="0.25">
      <c r="A31" s="225">
        <v>3</v>
      </c>
      <c r="B31" s="226"/>
      <c r="C31" s="226"/>
      <c r="D31" s="227"/>
      <c r="E31" s="225" t="s">
        <v>456</v>
      </c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114"/>
      <c r="AU31" s="114"/>
      <c r="AV31" s="114"/>
      <c r="AW31" s="114"/>
      <c r="AX31" s="114"/>
      <c r="AY31" s="114"/>
      <c r="AZ31" s="114"/>
      <c r="BA31" s="114"/>
      <c r="BB31" s="114"/>
      <c r="BC31" s="116"/>
      <c r="BD31" s="231">
        <v>1</v>
      </c>
      <c r="BE31" s="232"/>
      <c r="BF31" s="232"/>
      <c r="BG31" s="232"/>
      <c r="BH31" s="232"/>
      <c r="BI31" s="232"/>
      <c r="BJ31" s="232"/>
      <c r="BK31" s="232"/>
      <c r="BL31" s="232"/>
      <c r="BM31" s="233"/>
      <c r="BN31" s="222">
        <f>690000+300000</f>
        <v>990000</v>
      </c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4"/>
    </row>
    <row r="32" spans="1:83" x14ac:dyDescent="0.25">
      <c r="A32" s="225">
        <v>4</v>
      </c>
      <c r="B32" s="226"/>
      <c r="C32" s="226"/>
      <c r="D32" s="227"/>
      <c r="E32" s="225" t="s">
        <v>457</v>
      </c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7"/>
      <c r="BD32" s="231">
        <v>1</v>
      </c>
      <c r="BE32" s="232"/>
      <c r="BF32" s="232"/>
      <c r="BG32" s="232"/>
      <c r="BH32" s="232"/>
      <c r="BI32" s="232"/>
      <c r="BJ32" s="232"/>
      <c r="BK32" s="232"/>
      <c r="BL32" s="232"/>
      <c r="BM32" s="233"/>
      <c r="BN32" s="222">
        <v>54812.160000000003</v>
      </c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4"/>
    </row>
    <row r="33" spans="1:82" hidden="1" x14ac:dyDescent="0.25">
      <c r="A33" s="225">
        <v>5</v>
      </c>
      <c r="B33" s="226"/>
      <c r="C33" s="226"/>
      <c r="D33" s="227"/>
      <c r="E33" s="225" t="s">
        <v>485</v>
      </c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114"/>
      <c r="AU33" s="114"/>
      <c r="AV33" s="114"/>
      <c r="AW33" s="114"/>
      <c r="AX33" s="114"/>
      <c r="AY33" s="114"/>
      <c r="AZ33" s="114"/>
      <c r="BA33" s="114"/>
      <c r="BB33" s="114"/>
      <c r="BC33" s="116"/>
      <c r="BD33" s="231">
        <v>1</v>
      </c>
      <c r="BE33" s="232"/>
      <c r="BF33" s="232"/>
      <c r="BG33" s="232"/>
      <c r="BH33" s="232"/>
      <c r="BI33" s="232"/>
      <c r="BJ33" s="232"/>
      <c r="BK33" s="232"/>
      <c r="BL33" s="232"/>
      <c r="BM33" s="233"/>
      <c r="BN33" s="222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4"/>
    </row>
    <row r="34" spans="1:82" x14ac:dyDescent="0.25">
      <c r="A34" s="225">
        <v>5</v>
      </c>
      <c r="B34" s="226"/>
      <c r="C34" s="226"/>
      <c r="D34" s="227"/>
      <c r="E34" s="225" t="s">
        <v>471</v>
      </c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7"/>
      <c r="BD34" s="231">
        <v>1</v>
      </c>
      <c r="BE34" s="232"/>
      <c r="BF34" s="232"/>
      <c r="BG34" s="232"/>
      <c r="BH34" s="232"/>
      <c r="BI34" s="232"/>
      <c r="BJ34" s="232"/>
      <c r="BK34" s="232"/>
      <c r="BL34" s="232"/>
      <c r="BM34" s="233"/>
      <c r="BN34" s="222">
        <v>8300</v>
      </c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4"/>
    </row>
    <row r="35" spans="1:82" ht="16.5" customHeight="1" x14ac:dyDescent="0.25">
      <c r="A35" s="225">
        <v>7</v>
      </c>
      <c r="B35" s="226"/>
      <c r="C35" s="226"/>
      <c r="D35" s="227"/>
      <c r="E35" s="225" t="s">
        <v>508</v>
      </c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114"/>
      <c r="AU35" s="114"/>
      <c r="AV35" s="114"/>
      <c r="AW35" s="114"/>
      <c r="AX35" s="114"/>
      <c r="AY35" s="114"/>
      <c r="AZ35" s="114"/>
      <c r="BA35" s="114"/>
      <c r="BB35" s="114"/>
      <c r="BC35" s="116"/>
      <c r="BD35" s="231">
        <v>1</v>
      </c>
      <c r="BE35" s="232"/>
      <c r="BF35" s="232"/>
      <c r="BG35" s="232"/>
      <c r="BH35" s="232"/>
      <c r="BI35" s="232"/>
      <c r="BJ35" s="232"/>
      <c r="BK35" s="232"/>
      <c r="BL35" s="232"/>
      <c r="BM35" s="233"/>
      <c r="BN35" s="222">
        <v>6509</v>
      </c>
      <c r="BO35" s="223"/>
      <c r="BP35" s="223"/>
      <c r="BQ35" s="223"/>
      <c r="BR35" s="223"/>
      <c r="BS35" s="223"/>
      <c r="BT35" s="223"/>
      <c r="BU35" s="223"/>
      <c r="BV35" s="223"/>
      <c r="BW35" s="223"/>
      <c r="BX35" s="223"/>
      <c r="BY35" s="223"/>
      <c r="BZ35" s="223"/>
      <c r="CA35" s="223"/>
      <c r="CB35" s="224"/>
    </row>
    <row r="36" spans="1:82" ht="16.5" customHeight="1" x14ac:dyDescent="0.25">
      <c r="A36" s="225">
        <v>6</v>
      </c>
      <c r="B36" s="226"/>
      <c r="C36" s="226"/>
      <c r="D36" s="227"/>
      <c r="E36" s="225" t="s">
        <v>458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7"/>
      <c r="BD36" s="231">
        <v>1</v>
      </c>
      <c r="BE36" s="232"/>
      <c r="BF36" s="232"/>
      <c r="BG36" s="232"/>
      <c r="BH36" s="232"/>
      <c r="BI36" s="232"/>
      <c r="BJ36" s="232"/>
      <c r="BK36" s="232"/>
      <c r="BL36" s="232"/>
      <c r="BM36" s="233"/>
      <c r="BN36" s="222">
        <f>50600+15280+7671.79+2316.88</f>
        <v>75868.67</v>
      </c>
      <c r="BO36" s="223"/>
      <c r="BP36" s="223"/>
      <c r="BQ36" s="223"/>
      <c r="BR36" s="223"/>
      <c r="BS36" s="223"/>
      <c r="BT36" s="223"/>
      <c r="BU36" s="223"/>
      <c r="BV36" s="223"/>
      <c r="BW36" s="223"/>
      <c r="BX36" s="223"/>
      <c r="BY36" s="223"/>
      <c r="BZ36" s="223"/>
      <c r="CA36" s="223"/>
      <c r="CB36" s="224"/>
    </row>
    <row r="37" spans="1:82" ht="16.5" customHeight="1" x14ac:dyDescent="0.25">
      <c r="A37" s="225">
        <v>8</v>
      </c>
      <c r="B37" s="226"/>
      <c r="C37" s="226"/>
      <c r="D37" s="227"/>
      <c r="E37" s="225" t="s">
        <v>489</v>
      </c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  <c r="AL37" s="300"/>
      <c r="AM37" s="300"/>
      <c r="AN37" s="300"/>
      <c r="AO37" s="300"/>
      <c r="AP37" s="300"/>
      <c r="AQ37" s="300"/>
      <c r="AR37" s="300"/>
      <c r="AS37" s="300"/>
      <c r="AT37" s="114"/>
      <c r="AU37" s="114"/>
      <c r="AV37" s="114"/>
      <c r="AW37" s="114"/>
      <c r="AX37" s="114"/>
      <c r="AY37" s="114"/>
      <c r="AZ37" s="114"/>
      <c r="BA37" s="114"/>
      <c r="BB37" s="114"/>
      <c r="BC37" s="116"/>
      <c r="BD37" s="231">
        <v>9</v>
      </c>
      <c r="BE37" s="232"/>
      <c r="BF37" s="232"/>
      <c r="BG37" s="232"/>
      <c r="BH37" s="232"/>
      <c r="BI37" s="232"/>
      <c r="BJ37" s="232"/>
      <c r="BK37" s="232"/>
      <c r="BL37" s="232"/>
      <c r="BM37" s="233"/>
      <c r="BN37" s="222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4"/>
    </row>
    <row r="38" spans="1:82" ht="13.5" customHeight="1" x14ac:dyDescent="0.25">
      <c r="A38" s="225">
        <v>9</v>
      </c>
      <c r="B38" s="226"/>
      <c r="C38" s="226"/>
      <c r="D38" s="227"/>
      <c r="E38" s="225" t="s">
        <v>483</v>
      </c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9"/>
      <c r="BD38" s="231"/>
      <c r="BE38" s="232"/>
      <c r="BF38" s="232"/>
      <c r="BG38" s="232"/>
      <c r="BH38" s="232"/>
      <c r="BI38" s="232"/>
      <c r="BJ38" s="232"/>
      <c r="BK38" s="232"/>
      <c r="BL38" s="232"/>
      <c r="BM38" s="233"/>
      <c r="BN38" s="297">
        <v>31350</v>
      </c>
      <c r="BO38" s="297"/>
      <c r="BP38" s="297"/>
      <c r="BQ38" s="297"/>
      <c r="BR38" s="297"/>
      <c r="BS38" s="297"/>
      <c r="BT38" s="297"/>
      <c r="BU38" s="297"/>
      <c r="BV38" s="297"/>
      <c r="BW38" s="297"/>
      <c r="BX38" s="297"/>
      <c r="BY38" s="297"/>
      <c r="BZ38" s="297"/>
      <c r="CA38" s="297"/>
      <c r="CB38" s="297"/>
    </row>
    <row r="39" spans="1:82" ht="16.5" customHeight="1" x14ac:dyDescent="0.25">
      <c r="A39" s="225">
        <v>7</v>
      </c>
      <c r="B39" s="226"/>
      <c r="C39" s="226"/>
      <c r="D39" s="227"/>
      <c r="E39" s="225" t="s">
        <v>488</v>
      </c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  <c r="AL39" s="300"/>
      <c r="AM39" s="300"/>
      <c r="AN39" s="300"/>
      <c r="AO39" s="300"/>
      <c r="AP39" s="300"/>
      <c r="AQ39" s="300"/>
      <c r="AR39" s="300"/>
      <c r="AS39" s="300"/>
      <c r="AT39" s="114"/>
      <c r="AU39" s="114"/>
      <c r="AV39" s="114"/>
      <c r="AW39" s="114"/>
      <c r="AX39" s="114"/>
      <c r="AY39" s="114"/>
      <c r="AZ39" s="114"/>
      <c r="BA39" s="114"/>
      <c r="BB39" s="114"/>
      <c r="BC39" s="116"/>
      <c r="BD39" s="231">
        <v>9</v>
      </c>
      <c r="BE39" s="232"/>
      <c r="BF39" s="232"/>
      <c r="BG39" s="232"/>
      <c r="BH39" s="232"/>
      <c r="BI39" s="232"/>
      <c r="BJ39" s="232"/>
      <c r="BK39" s="232"/>
      <c r="BL39" s="232"/>
      <c r="BM39" s="233"/>
      <c r="BN39" s="222"/>
      <c r="BO39" s="223"/>
      <c r="BP39" s="223"/>
      <c r="BQ39" s="223"/>
      <c r="BR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4"/>
    </row>
    <row r="40" spans="1:82" ht="16.5" customHeight="1" x14ac:dyDescent="0.25">
      <c r="A40" s="225">
        <v>8</v>
      </c>
      <c r="B40" s="226"/>
      <c r="C40" s="226"/>
      <c r="D40" s="227"/>
      <c r="E40" s="225" t="s">
        <v>506</v>
      </c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300"/>
      <c r="AS40" s="300"/>
      <c r="AT40" s="114"/>
      <c r="AU40" s="114"/>
      <c r="AV40" s="114"/>
      <c r="AW40" s="114"/>
      <c r="AX40" s="114"/>
      <c r="AY40" s="114"/>
      <c r="AZ40" s="114"/>
      <c r="BA40" s="114"/>
      <c r="BB40" s="114"/>
      <c r="BC40" s="116"/>
      <c r="BD40" s="231">
        <v>9</v>
      </c>
      <c r="BE40" s="232"/>
      <c r="BF40" s="232"/>
      <c r="BG40" s="232"/>
      <c r="BH40" s="232"/>
      <c r="BI40" s="232"/>
      <c r="BJ40" s="232"/>
      <c r="BK40" s="232"/>
      <c r="BL40" s="232"/>
      <c r="BM40" s="233"/>
      <c r="BN40" s="222">
        <v>136890</v>
      </c>
      <c r="BO40" s="223"/>
      <c r="BP40" s="223"/>
      <c r="BQ40" s="223"/>
      <c r="BR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4"/>
    </row>
    <row r="41" spans="1:82" ht="16.5" customHeight="1" x14ac:dyDescent="0.25">
      <c r="A41" s="225">
        <v>9</v>
      </c>
      <c r="B41" s="226"/>
      <c r="C41" s="226"/>
      <c r="D41" s="227"/>
      <c r="E41" s="225" t="s">
        <v>459</v>
      </c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7"/>
      <c r="BD41" s="231">
        <v>1</v>
      </c>
      <c r="BE41" s="232"/>
      <c r="BF41" s="232"/>
      <c r="BG41" s="232"/>
      <c r="BH41" s="232"/>
      <c r="BI41" s="232"/>
      <c r="BJ41" s="232"/>
      <c r="BK41" s="232"/>
      <c r="BL41" s="232"/>
      <c r="BM41" s="233"/>
      <c r="BN41" s="222">
        <f>98820+16855.07+7950.89-7.28</f>
        <v>123618.68000000001</v>
      </c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4"/>
    </row>
    <row r="42" spans="1:82" ht="16.5" hidden="1" customHeight="1" x14ac:dyDescent="0.25">
      <c r="A42" s="225">
        <v>13</v>
      </c>
      <c r="B42" s="226"/>
      <c r="C42" s="226"/>
      <c r="D42" s="227"/>
      <c r="E42" s="225" t="s">
        <v>498</v>
      </c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7"/>
      <c r="BD42" s="231"/>
      <c r="BE42" s="232"/>
      <c r="BF42" s="232"/>
      <c r="BG42" s="232"/>
      <c r="BH42" s="232"/>
      <c r="BI42" s="232"/>
      <c r="BJ42" s="232"/>
      <c r="BK42" s="232"/>
      <c r="BL42" s="232"/>
      <c r="BM42" s="233"/>
      <c r="BN42" s="222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4"/>
    </row>
    <row r="43" spans="1:82" ht="16.5" hidden="1" customHeight="1" x14ac:dyDescent="0.25">
      <c r="A43" s="225">
        <v>13</v>
      </c>
      <c r="B43" s="226"/>
      <c r="C43" s="226"/>
      <c r="D43" s="227"/>
      <c r="E43" s="225" t="s">
        <v>484</v>
      </c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7"/>
      <c r="BD43" s="231"/>
      <c r="BE43" s="232"/>
      <c r="BF43" s="232"/>
      <c r="BG43" s="232"/>
      <c r="BH43" s="232"/>
      <c r="BI43" s="232"/>
      <c r="BJ43" s="232"/>
      <c r="BK43" s="232"/>
      <c r="BL43" s="232"/>
      <c r="BM43" s="233"/>
      <c r="BN43" s="222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4"/>
    </row>
    <row r="44" spans="1:82" x14ac:dyDescent="0.25">
      <c r="A44" s="225"/>
      <c r="B44" s="226"/>
      <c r="C44" s="226"/>
      <c r="D44" s="227"/>
      <c r="E44" s="231" t="s">
        <v>331</v>
      </c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3"/>
      <c r="BD44" s="244" t="s">
        <v>38</v>
      </c>
      <c r="BE44" s="245"/>
      <c r="BF44" s="245"/>
      <c r="BG44" s="245"/>
      <c r="BH44" s="245"/>
      <c r="BI44" s="245"/>
      <c r="BJ44" s="245"/>
      <c r="BK44" s="245"/>
      <c r="BL44" s="245"/>
      <c r="BM44" s="246"/>
      <c r="BN44" s="222">
        <f>SUM(BN29:CB43)</f>
        <v>1493287.3499999999</v>
      </c>
      <c r="BO44" s="223"/>
      <c r="BP44" s="223"/>
      <c r="BQ44" s="223"/>
      <c r="BR44" s="223"/>
      <c r="BS44" s="223"/>
      <c r="BT44" s="223"/>
      <c r="BU44" s="223"/>
      <c r="BV44" s="223"/>
      <c r="BW44" s="223"/>
      <c r="BX44" s="223"/>
      <c r="BY44" s="223"/>
      <c r="BZ44" s="223"/>
      <c r="CA44" s="223"/>
      <c r="CB44" s="224"/>
    </row>
    <row r="45" spans="1:82" ht="15.75" hidden="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</row>
    <row r="46" spans="1:82" ht="15.75" x14ac:dyDescent="0.25">
      <c r="A46" s="174" t="s">
        <v>460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  <c r="BX46" s="174"/>
      <c r="BY46" s="174"/>
      <c r="BZ46" s="174"/>
      <c r="CA46" s="174"/>
      <c r="CB46" s="174"/>
      <c r="CC46" s="109"/>
      <c r="CD46" s="109"/>
    </row>
    <row r="47" spans="1:82" ht="15.75" x14ac:dyDescent="0.25">
      <c r="A47" s="174" t="s">
        <v>461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74"/>
      <c r="CC47" s="109"/>
      <c r="CD47" s="109"/>
    </row>
    <row r="48" spans="1:82" hidden="1" x14ac:dyDescent="0.25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11"/>
      <c r="CD48" s="111"/>
    </row>
    <row r="49" spans="1:83" x14ac:dyDescent="0.25">
      <c r="A49" s="213" t="s">
        <v>190</v>
      </c>
      <c r="B49" s="214"/>
      <c r="C49" s="214"/>
      <c r="D49" s="215"/>
      <c r="E49" s="213" t="s">
        <v>333</v>
      </c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5"/>
      <c r="AS49" s="213" t="s">
        <v>335</v>
      </c>
      <c r="AT49" s="214"/>
      <c r="AU49" s="214"/>
      <c r="AV49" s="214"/>
      <c r="AW49" s="214"/>
      <c r="AX49" s="214"/>
      <c r="AY49" s="214"/>
      <c r="AZ49" s="214"/>
      <c r="BA49" s="214"/>
      <c r="BB49" s="215"/>
      <c r="BC49" s="213" t="s">
        <v>462</v>
      </c>
      <c r="BD49" s="214"/>
      <c r="BE49" s="214"/>
      <c r="BF49" s="214"/>
      <c r="BG49" s="214"/>
      <c r="BH49" s="214"/>
      <c r="BI49" s="214"/>
      <c r="BJ49" s="214"/>
      <c r="BK49" s="214"/>
      <c r="BL49" s="214"/>
      <c r="BM49" s="215"/>
      <c r="BN49" s="213" t="s">
        <v>336</v>
      </c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5"/>
    </row>
    <row r="50" spans="1:83" x14ac:dyDescent="0.25">
      <c r="A50" s="216" t="s">
        <v>193</v>
      </c>
      <c r="B50" s="217"/>
      <c r="C50" s="217"/>
      <c r="D50" s="218"/>
      <c r="E50" s="216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8"/>
      <c r="AS50" s="216"/>
      <c r="AT50" s="217"/>
      <c r="AU50" s="217"/>
      <c r="AV50" s="217"/>
      <c r="AW50" s="217"/>
      <c r="AX50" s="217"/>
      <c r="AY50" s="217"/>
      <c r="AZ50" s="217"/>
      <c r="BA50" s="217"/>
      <c r="BB50" s="218"/>
      <c r="BC50" s="216" t="s">
        <v>463</v>
      </c>
      <c r="BD50" s="217"/>
      <c r="BE50" s="217"/>
      <c r="BF50" s="217"/>
      <c r="BG50" s="217"/>
      <c r="BH50" s="217"/>
      <c r="BI50" s="217"/>
      <c r="BJ50" s="217"/>
      <c r="BK50" s="217"/>
      <c r="BL50" s="217"/>
      <c r="BM50" s="218"/>
      <c r="BN50" s="216" t="s">
        <v>464</v>
      </c>
      <c r="BO50" s="217"/>
      <c r="BP50" s="217"/>
      <c r="BQ50" s="217"/>
      <c r="BR50" s="217"/>
      <c r="BS50" s="217"/>
      <c r="BT50" s="217"/>
      <c r="BU50" s="217"/>
      <c r="BV50" s="217"/>
      <c r="BW50" s="217"/>
      <c r="BX50" s="217"/>
      <c r="BY50" s="217"/>
      <c r="BZ50" s="217"/>
      <c r="CA50" s="217"/>
      <c r="CB50" s="218"/>
    </row>
    <row r="51" spans="1:83" x14ac:dyDescent="0.25">
      <c r="A51" s="247"/>
      <c r="B51" s="248"/>
      <c r="C51" s="248"/>
      <c r="D51" s="249"/>
      <c r="E51" s="247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9"/>
      <c r="AS51" s="247"/>
      <c r="AT51" s="248"/>
      <c r="AU51" s="248"/>
      <c r="AV51" s="248"/>
      <c r="AW51" s="248"/>
      <c r="AX51" s="248"/>
      <c r="AY51" s="248"/>
      <c r="AZ51" s="248"/>
      <c r="BA51" s="248"/>
      <c r="BB51" s="249"/>
      <c r="BC51" s="247" t="s">
        <v>343</v>
      </c>
      <c r="BD51" s="248"/>
      <c r="BE51" s="248"/>
      <c r="BF51" s="248"/>
      <c r="BG51" s="248"/>
      <c r="BH51" s="248"/>
      <c r="BI51" s="248"/>
      <c r="BJ51" s="248"/>
      <c r="BK51" s="248"/>
      <c r="BL51" s="248"/>
      <c r="BM51" s="249"/>
      <c r="BN51" s="247"/>
      <c r="BO51" s="248"/>
      <c r="BP51" s="248"/>
      <c r="BQ51" s="248"/>
      <c r="BR51" s="248"/>
      <c r="BS51" s="248"/>
      <c r="BT51" s="248"/>
      <c r="BU51" s="248"/>
      <c r="BV51" s="248"/>
      <c r="BW51" s="248"/>
      <c r="BX51" s="248"/>
      <c r="BY51" s="248"/>
      <c r="BZ51" s="248"/>
      <c r="CA51" s="248"/>
      <c r="CB51" s="249"/>
    </row>
    <row r="52" spans="1:83" x14ac:dyDescent="0.25">
      <c r="A52" s="219"/>
      <c r="B52" s="220"/>
      <c r="C52" s="220"/>
      <c r="D52" s="221"/>
      <c r="E52" s="219">
        <v>1</v>
      </c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1"/>
      <c r="AS52" s="219">
        <v>2</v>
      </c>
      <c r="AT52" s="220"/>
      <c r="AU52" s="220"/>
      <c r="AV52" s="220"/>
      <c r="AW52" s="220"/>
      <c r="AX52" s="220"/>
      <c r="AY52" s="220"/>
      <c r="AZ52" s="220"/>
      <c r="BA52" s="220"/>
      <c r="BB52" s="221"/>
      <c r="BC52" s="219">
        <v>3</v>
      </c>
      <c r="BD52" s="220"/>
      <c r="BE52" s="220"/>
      <c r="BF52" s="220"/>
      <c r="BG52" s="220"/>
      <c r="BH52" s="220"/>
      <c r="BI52" s="220"/>
      <c r="BJ52" s="220"/>
      <c r="BK52" s="220"/>
      <c r="BL52" s="220"/>
      <c r="BM52" s="221"/>
      <c r="BN52" s="219">
        <v>4</v>
      </c>
      <c r="BO52" s="220"/>
      <c r="BP52" s="220"/>
      <c r="BQ52" s="220"/>
      <c r="BR52" s="220"/>
      <c r="BS52" s="220"/>
      <c r="BT52" s="220"/>
      <c r="BU52" s="220"/>
      <c r="BV52" s="220"/>
      <c r="BW52" s="220"/>
      <c r="BX52" s="220"/>
      <c r="BY52" s="220"/>
      <c r="BZ52" s="220"/>
      <c r="CA52" s="220"/>
      <c r="CB52" s="221"/>
      <c r="CE52" s="136"/>
    </row>
    <row r="53" spans="1:83" x14ac:dyDescent="0.25">
      <c r="A53" s="225">
        <v>1</v>
      </c>
      <c r="B53" s="226"/>
      <c r="C53" s="226"/>
      <c r="D53" s="227"/>
      <c r="E53" s="225" t="s">
        <v>465</v>
      </c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7"/>
      <c r="AS53" s="231"/>
      <c r="AT53" s="232"/>
      <c r="AU53" s="232"/>
      <c r="AV53" s="232"/>
      <c r="AW53" s="232"/>
      <c r="AX53" s="232"/>
      <c r="AY53" s="232"/>
      <c r="AZ53" s="232"/>
      <c r="BA53" s="232"/>
      <c r="BB53" s="233"/>
      <c r="BC53" s="301"/>
      <c r="BD53" s="302"/>
      <c r="BE53" s="302"/>
      <c r="BF53" s="302"/>
      <c r="BG53" s="302"/>
      <c r="BH53" s="302"/>
      <c r="BI53" s="302"/>
      <c r="BJ53" s="302"/>
      <c r="BK53" s="302"/>
      <c r="BL53" s="302"/>
      <c r="BM53" s="303"/>
      <c r="BN53" s="222">
        <f>2381200+283251.88+2479800+62396.01</f>
        <v>5206647.8899999997</v>
      </c>
      <c r="BO53" s="223"/>
      <c r="BP53" s="223"/>
      <c r="BQ53" s="223"/>
      <c r="BR53" s="223"/>
      <c r="BS53" s="223"/>
      <c r="BT53" s="223"/>
      <c r="BU53" s="223"/>
      <c r="BV53" s="223"/>
      <c r="BW53" s="223"/>
      <c r="BX53" s="223"/>
      <c r="BY53" s="223"/>
      <c r="BZ53" s="223"/>
      <c r="CA53" s="223"/>
      <c r="CB53" s="224"/>
    </row>
    <row r="54" spans="1:83" hidden="1" x14ac:dyDescent="0.25">
      <c r="A54" s="225">
        <v>2</v>
      </c>
      <c r="B54" s="226"/>
      <c r="C54" s="226"/>
      <c r="D54" s="227"/>
      <c r="E54" s="225" t="s">
        <v>466</v>
      </c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7"/>
      <c r="AS54" s="231"/>
      <c r="AT54" s="232"/>
      <c r="AU54" s="232"/>
      <c r="AV54" s="232"/>
      <c r="AW54" s="232"/>
      <c r="AX54" s="232"/>
      <c r="AY54" s="232"/>
      <c r="AZ54" s="232"/>
      <c r="BA54" s="232"/>
      <c r="BB54" s="233"/>
      <c r="BC54" s="231">
        <v>2</v>
      </c>
      <c r="BD54" s="232"/>
      <c r="BE54" s="232"/>
      <c r="BF54" s="232"/>
      <c r="BG54" s="232"/>
      <c r="BH54" s="232"/>
      <c r="BI54" s="232"/>
      <c r="BJ54" s="232"/>
      <c r="BK54" s="232"/>
      <c r="BL54" s="232"/>
      <c r="BM54" s="233"/>
      <c r="BN54" s="222"/>
      <c r="BO54" s="223"/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3"/>
      <c r="CA54" s="223"/>
      <c r="CB54" s="224"/>
    </row>
    <row r="55" spans="1:83" x14ac:dyDescent="0.25">
      <c r="A55" s="225">
        <v>2</v>
      </c>
      <c r="B55" s="226"/>
      <c r="C55" s="226"/>
      <c r="D55" s="227"/>
      <c r="E55" s="225" t="s">
        <v>467</v>
      </c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7"/>
      <c r="AS55" s="231"/>
      <c r="AT55" s="232"/>
      <c r="AU55" s="232"/>
      <c r="AV55" s="232"/>
      <c r="AW55" s="232"/>
      <c r="AX55" s="232"/>
      <c r="AY55" s="232"/>
      <c r="AZ55" s="232"/>
      <c r="BA55" s="232"/>
      <c r="BB55" s="233"/>
      <c r="BC55" s="301">
        <v>2</v>
      </c>
      <c r="BD55" s="302"/>
      <c r="BE55" s="302"/>
      <c r="BF55" s="302"/>
      <c r="BG55" s="302"/>
      <c r="BH55" s="302"/>
      <c r="BI55" s="302"/>
      <c r="BJ55" s="302"/>
      <c r="BK55" s="302"/>
      <c r="BL55" s="302"/>
      <c r="BM55" s="303"/>
      <c r="BN55" s="222">
        <f>432500+13187.16</f>
        <v>445687.16</v>
      </c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4"/>
    </row>
    <row r="56" spans="1:83" ht="0.75" customHeight="1" x14ac:dyDescent="0.25">
      <c r="A56" s="225">
        <v>3</v>
      </c>
      <c r="B56" s="226"/>
      <c r="C56" s="226"/>
      <c r="D56" s="227"/>
      <c r="E56" s="225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7"/>
      <c r="AS56" s="231"/>
      <c r="AT56" s="232"/>
      <c r="AU56" s="232"/>
      <c r="AV56" s="232"/>
      <c r="AW56" s="232"/>
      <c r="AX56" s="232"/>
      <c r="AY56" s="232"/>
      <c r="AZ56" s="232"/>
      <c r="BA56" s="232"/>
      <c r="BB56" s="233"/>
      <c r="BC56" s="231">
        <v>1</v>
      </c>
      <c r="BD56" s="232"/>
      <c r="BE56" s="232"/>
      <c r="BF56" s="232"/>
      <c r="BG56" s="232"/>
      <c r="BH56" s="232"/>
      <c r="BI56" s="232"/>
      <c r="BJ56" s="232"/>
      <c r="BK56" s="232"/>
      <c r="BL56" s="232"/>
      <c r="BM56" s="233"/>
      <c r="BN56" s="222"/>
      <c r="BO56" s="223"/>
      <c r="BP56" s="223"/>
      <c r="BQ56" s="223"/>
      <c r="BR56" s="223"/>
      <c r="BS56" s="223"/>
      <c r="BT56" s="223"/>
      <c r="BU56" s="223"/>
      <c r="BV56" s="223"/>
      <c r="BW56" s="223"/>
      <c r="BX56" s="223"/>
      <c r="BY56" s="223"/>
      <c r="BZ56" s="223"/>
      <c r="CA56" s="223"/>
      <c r="CB56" s="224"/>
    </row>
    <row r="57" spans="1:83" hidden="1" x14ac:dyDescent="0.25">
      <c r="A57" s="225">
        <v>3</v>
      </c>
      <c r="B57" s="226"/>
      <c r="C57" s="226"/>
      <c r="D57" s="227"/>
      <c r="E57" s="225" t="s">
        <v>490</v>
      </c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7"/>
      <c r="AS57" s="231"/>
      <c r="AT57" s="232"/>
      <c r="AU57" s="232"/>
      <c r="AV57" s="232"/>
      <c r="AW57" s="232"/>
      <c r="AX57" s="232"/>
      <c r="AY57" s="232"/>
      <c r="AZ57" s="232"/>
      <c r="BA57" s="232"/>
      <c r="BB57" s="233"/>
      <c r="BC57" s="231">
        <v>1</v>
      </c>
      <c r="BD57" s="232"/>
      <c r="BE57" s="232"/>
      <c r="BF57" s="232"/>
      <c r="BG57" s="232"/>
      <c r="BH57" s="232"/>
      <c r="BI57" s="232"/>
      <c r="BJ57" s="232"/>
      <c r="BK57" s="232"/>
      <c r="BL57" s="232"/>
      <c r="BM57" s="233"/>
      <c r="BN57" s="222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4"/>
    </row>
    <row r="58" spans="1:83" hidden="1" x14ac:dyDescent="0.25">
      <c r="A58" s="225">
        <v>5</v>
      </c>
      <c r="B58" s="226"/>
      <c r="C58" s="226"/>
      <c r="D58" s="227"/>
      <c r="E58" s="225" t="s">
        <v>477</v>
      </c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7"/>
      <c r="AS58" s="231"/>
      <c r="AT58" s="232"/>
      <c r="AU58" s="232"/>
      <c r="AV58" s="232"/>
      <c r="AW58" s="232"/>
      <c r="AX58" s="232"/>
      <c r="AY58" s="232"/>
      <c r="AZ58" s="232"/>
      <c r="BA58" s="232"/>
      <c r="BB58" s="233"/>
      <c r="BC58" s="231">
        <v>1</v>
      </c>
      <c r="BD58" s="232"/>
      <c r="BE58" s="232"/>
      <c r="BF58" s="232"/>
      <c r="BG58" s="232"/>
      <c r="BH58" s="232"/>
      <c r="BI58" s="232"/>
      <c r="BJ58" s="232"/>
      <c r="BK58" s="232"/>
      <c r="BL58" s="232"/>
      <c r="BM58" s="233"/>
      <c r="BN58" s="222"/>
      <c r="BO58" s="223"/>
      <c r="BP58" s="223"/>
      <c r="BQ58" s="223"/>
      <c r="BR58" s="223"/>
      <c r="BS58" s="223"/>
      <c r="BT58" s="223"/>
      <c r="BU58" s="223"/>
      <c r="BV58" s="223"/>
      <c r="BW58" s="223"/>
      <c r="BX58" s="223"/>
      <c r="BY58" s="223"/>
      <c r="BZ58" s="223"/>
      <c r="CA58" s="223"/>
      <c r="CB58" s="224"/>
    </row>
    <row r="59" spans="1:83" x14ac:dyDescent="0.25">
      <c r="A59" s="225">
        <v>3</v>
      </c>
      <c r="B59" s="226"/>
      <c r="C59" s="226"/>
      <c r="D59" s="227"/>
      <c r="E59" s="225" t="s">
        <v>406</v>
      </c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7"/>
      <c r="AS59" s="231"/>
      <c r="AT59" s="232"/>
      <c r="AU59" s="232"/>
      <c r="AV59" s="232"/>
      <c r="AW59" s="232"/>
      <c r="AX59" s="232"/>
      <c r="AY59" s="232"/>
      <c r="AZ59" s="232"/>
      <c r="BA59" s="232"/>
      <c r="BB59" s="233"/>
      <c r="BC59" s="231">
        <v>1</v>
      </c>
      <c r="BD59" s="232"/>
      <c r="BE59" s="232"/>
      <c r="BF59" s="232"/>
      <c r="BG59" s="232"/>
      <c r="BH59" s="232"/>
      <c r="BI59" s="232"/>
      <c r="BJ59" s="232"/>
      <c r="BK59" s="232"/>
      <c r="BL59" s="232"/>
      <c r="BM59" s="233"/>
      <c r="BN59" s="222"/>
      <c r="BO59" s="223"/>
      <c r="BP59" s="223"/>
      <c r="BQ59" s="223"/>
      <c r="BR59" s="223"/>
      <c r="BS59" s="223"/>
      <c r="BT59" s="223"/>
      <c r="BU59" s="223"/>
      <c r="BV59" s="223"/>
      <c r="BW59" s="223"/>
      <c r="BX59" s="223"/>
      <c r="BY59" s="223"/>
      <c r="BZ59" s="223"/>
      <c r="CA59" s="223"/>
      <c r="CB59" s="224"/>
    </row>
    <row r="60" spans="1:83" hidden="1" x14ac:dyDescent="0.25">
      <c r="A60" s="225">
        <v>7</v>
      </c>
      <c r="B60" s="226"/>
      <c r="C60" s="226"/>
      <c r="D60" s="227"/>
      <c r="E60" s="225" t="s">
        <v>478</v>
      </c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7"/>
      <c r="AS60" s="231"/>
      <c r="AT60" s="232"/>
      <c r="AU60" s="232"/>
      <c r="AV60" s="232"/>
      <c r="AW60" s="232"/>
      <c r="AX60" s="232"/>
      <c r="AY60" s="232"/>
      <c r="AZ60" s="232"/>
      <c r="BA60" s="232"/>
      <c r="BB60" s="233"/>
      <c r="BC60" s="231">
        <v>1</v>
      </c>
      <c r="BD60" s="232"/>
      <c r="BE60" s="232"/>
      <c r="BF60" s="232"/>
      <c r="BG60" s="232"/>
      <c r="BH60" s="232"/>
      <c r="BI60" s="232"/>
      <c r="BJ60" s="232"/>
      <c r="BK60" s="232"/>
      <c r="BL60" s="232"/>
      <c r="BM60" s="233"/>
      <c r="BN60" s="222"/>
      <c r="BO60" s="223"/>
      <c r="BP60" s="223"/>
      <c r="BQ60" s="223"/>
      <c r="BR60" s="223"/>
      <c r="BS60" s="223"/>
      <c r="BT60" s="223"/>
      <c r="BU60" s="223"/>
      <c r="BV60" s="223"/>
      <c r="BW60" s="223"/>
      <c r="BX60" s="223"/>
      <c r="BY60" s="223"/>
      <c r="BZ60" s="223"/>
      <c r="CA60" s="223"/>
      <c r="CB60" s="224"/>
    </row>
    <row r="61" spans="1:83" x14ac:dyDescent="0.25">
      <c r="A61" s="225"/>
      <c r="B61" s="226"/>
      <c r="C61" s="226"/>
      <c r="D61" s="227"/>
      <c r="E61" s="231" t="s">
        <v>331</v>
      </c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3"/>
      <c r="AS61" s="244" t="s">
        <v>38</v>
      </c>
      <c r="AT61" s="245"/>
      <c r="AU61" s="245"/>
      <c r="AV61" s="245"/>
      <c r="AW61" s="245"/>
      <c r="AX61" s="245"/>
      <c r="AY61" s="245"/>
      <c r="AZ61" s="245"/>
      <c r="BA61" s="245"/>
      <c r="BB61" s="246"/>
      <c r="BC61" s="244" t="s">
        <v>38</v>
      </c>
      <c r="BD61" s="245"/>
      <c r="BE61" s="245"/>
      <c r="BF61" s="245"/>
      <c r="BG61" s="245"/>
      <c r="BH61" s="245"/>
      <c r="BI61" s="245"/>
      <c r="BJ61" s="245"/>
      <c r="BK61" s="245"/>
      <c r="BL61" s="245"/>
      <c r="BM61" s="246"/>
      <c r="BN61" s="222">
        <f>SUM(BN53:CB59)</f>
        <v>5652335.0499999998</v>
      </c>
      <c r="BO61" s="223"/>
      <c r="BP61" s="223"/>
      <c r="BQ61" s="223"/>
      <c r="BR61" s="223"/>
      <c r="BS61" s="223"/>
      <c r="BT61" s="223"/>
      <c r="BU61" s="223"/>
      <c r="BV61" s="223"/>
      <c r="BW61" s="223"/>
      <c r="BX61" s="223"/>
      <c r="BY61" s="223"/>
      <c r="BZ61" s="223"/>
      <c r="CA61" s="223"/>
      <c r="CB61" s="224"/>
      <c r="CD61" s="147"/>
    </row>
    <row r="62" spans="1:83" x14ac:dyDescent="0.25">
      <c r="CC62" s="115"/>
    </row>
  </sheetData>
  <mergeCells count="244">
    <mergeCell ref="A58:D58"/>
    <mergeCell ref="E58:AR58"/>
    <mergeCell ref="AS58:BB58"/>
    <mergeCell ref="BC58:BM58"/>
    <mergeCell ref="BN58:CB58"/>
    <mergeCell ref="A61:D61"/>
    <mergeCell ref="E61:AR61"/>
    <mergeCell ref="AS61:BB61"/>
    <mergeCell ref="BC61:BM61"/>
    <mergeCell ref="BN61:CB61"/>
    <mergeCell ref="A46:CB46"/>
    <mergeCell ref="A47:CB47"/>
    <mergeCell ref="A49:D49"/>
    <mergeCell ref="E49:AR49"/>
    <mergeCell ref="AS49:BB49"/>
    <mergeCell ref="BC49:BM49"/>
    <mergeCell ref="BN49:CB49"/>
    <mergeCell ref="A42:D42"/>
    <mergeCell ref="E42:BC42"/>
    <mergeCell ref="BD42:BM42"/>
    <mergeCell ref="BN42:CB42"/>
    <mergeCell ref="A44:D44"/>
    <mergeCell ref="E44:BC44"/>
    <mergeCell ref="BD44:BM44"/>
    <mergeCell ref="BN44:CB44"/>
    <mergeCell ref="A43:D43"/>
    <mergeCell ref="E43:BC43"/>
    <mergeCell ref="BD43:BM43"/>
    <mergeCell ref="BN43:CB43"/>
    <mergeCell ref="AS56:BB56"/>
    <mergeCell ref="BC56:BM56"/>
    <mergeCell ref="A57:D57"/>
    <mergeCell ref="E57:AR57"/>
    <mergeCell ref="AS57:BB57"/>
    <mergeCell ref="BC57:BM57"/>
    <mergeCell ref="A52:D52"/>
    <mergeCell ref="E52:AR52"/>
    <mergeCell ref="AS52:BB52"/>
    <mergeCell ref="BC52:BM52"/>
    <mergeCell ref="BN57:CB57"/>
    <mergeCell ref="A60:D60"/>
    <mergeCell ref="E60:AR60"/>
    <mergeCell ref="AS60:BB60"/>
    <mergeCell ref="BC60:BM60"/>
    <mergeCell ref="BN60:CB60"/>
    <mergeCell ref="A54:D54"/>
    <mergeCell ref="E54:AR54"/>
    <mergeCell ref="AS54:BB54"/>
    <mergeCell ref="BC54:BM54"/>
    <mergeCell ref="BN54:CB54"/>
    <mergeCell ref="A55:D55"/>
    <mergeCell ref="E55:AR55"/>
    <mergeCell ref="AS55:BB55"/>
    <mergeCell ref="BC55:BM55"/>
    <mergeCell ref="BN55:CB55"/>
    <mergeCell ref="BN56:CB56"/>
    <mergeCell ref="A59:D59"/>
    <mergeCell ref="E59:AR59"/>
    <mergeCell ref="AS59:BB59"/>
    <mergeCell ref="BC59:BM59"/>
    <mergeCell ref="BN59:CB59"/>
    <mergeCell ref="A56:D56"/>
    <mergeCell ref="E56:AR56"/>
    <mergeCell ref="BN52:CB52"/>
    <mergeCell ref="A53:D53"/>
    <mergeCell ref="E53:AR53"/>
    <mergeCell ref="AS53:BB53"/>
    <mergeCell ref="BC53:BM53"/>
    <mergeCell ref="BN53:CB53"/>
    <mergeCell ref="A50:D50"/>
    <mergeCell ref="E50:AR50"/>
    <mergeCell ref="AS50:BB50"/>
    <mergeCell ref="BC50:BM50"/>
    <mergeCell ref="BN50:CB50"/>
    <mergeCell ref="A51:D51"/>
    <mergeCell ref="E51:AR51"/>
    <mergeCell ref="AS51:BB51"/>
    <mergeCell ref="BC51:BM51"/>
    <mergeCell ref="BN51:CB51"/>
    <mergeCell ref="A39:D39"/>
    <mergeCell ref="E39:AS39"/>
    <mergeCell ref="BD39:BM39"/>
    <mergeCell ref="BN39:CB39"/>
    <mergeCell ref="A41:D41"/>
    <mergeCell ref="BD41:BM41"/>
    <mergeCell ref="BN41:CB41"/>
    <mergeCell ref="E41:BC41"/>
    <mergeCell ref="A35:D35"/>
    <mergeCell ref="E35:AS35"/>
    <mergeCell ref="BD35:BM35"/>
    <mergeCell ref="BN35:CB35"/>
    <mergeCell ref="A36:D36"/>
    <mergeCell ref="E36:BC36"/>
    <mergeCell ref="BD36:BM36"/>
    <mergeCell ref="BN36:CB36"/>
    <mergeCell ref="A40:D40"/>
    <mergeCell ref="E40:AS40"/>
    <mergeCell ref="BD40:BM40"/>
    <mergeCell ref="BN40:CB40"/>
    <mergeCell ref="A37:D37"/>
    <mergeCell ref="E37:AS37"/>
    <mergeCell ref="BD37:BM37"/>
    <mergeCell ref="BN37:CB37"/>
    <mergeCell ref="A33:D33"/>
    <mergeCell ref="E33:AS33"/>
    <mergeCell ref="BD33:BM33"/>
    <mergeCell ref="BN33:CB33"/>
    <mergeCell ref="A34:D34"/>
    <mergeCell ref="E34:BC34"/>
    <mergeCell ref="BD34:BM34"/>
    <mergeCell ref="BN34:CB34"/>
    <mergeCell ref="A31:D31"/>
    <mergeCell ref="E31:AS31"/>
    <mergeCell ref="BD31:BM31"/>
    <mergeCell ref="BN31:CB31"/>
    <mergeCell ref="A32:D32"/>
    <mergeCell ref="E32:BC32"/>
    <mergeCell ref="BD32:BM32"/>
    <mergeCell ref="BN32:CB32"/>
    <mergeCell ref="A26:D26"/>
    <mergeCell ref="E26:BC26"/>
    <mergeCell ref="BD26:BM26"/>
    <mergeCell ref="BN26:CB26"/>
    <mergeCell ref="A29:D29"/>
    <mergeCell ref="E29:BC29"/>
    <mergeCell ref="BD29:BM29"/>
    <mergeCell ref="BN29:CB29"/>
    <mergeCell ref="A30:D30"/>
    <mergeCell ref="E30:BC30"/>
    <mergeCell ref="BD30:BM30"/>
    <mergeCell ref="BN30:CB30"/>
    <mergeCell ref="A27:D27"/>
    <mergeCell ref="E27:BC27"/>
    <mergeCell ref="BD27:BM27"/>
    <mergeCell ref="BN27:CB27"/>
    <mergeCell ref="A28:D28"/>
    <mergeCell ref="E28:BC28"/>
    <mergeCell ref="BD28:BM28"/>
    <mergeCell ref="BN28:CB28"/>
    <mergeCell ref="A21:D21"/>
    <mergeCell ref="E21:AM21"/>
    <mergeCell ref="AN21:BC21"/>
    <mergeCell ref="BD21:BM21"/>
    <mergeCell ref="BN21:CB21"/>
    <mergeCell ref="A23:CB23"/>
    <mergeCell ref="A25:D25"/>
    <mergeCell ref="E25:BC25"/>
    <mergeCell ref="BD25:BM25"/>
    <mergeCell ref="BN25:CB25"/>
    <mergeCell ref="A19:D19"/>
    <mergeCell ref="E19:AM19"/>
    <mergeCell ref="AN19:BC19"/>
    <mergeCell ref="BD19:BM19"/>
    <mergeCell ref="BN19:CB19"/>
    <mergeCell ref="A20:D20"/>
    <mergeCell ref="E20:AM20"/>
    <mergeCell ref="AN20:BC20"/>
    <mergeCell ref="BD20:BM20"/>
    <mergeCell ref="BN20:CB20"/>
    <mergeCell ref="A17:D17"/>
    <mergeCell ref="E17:AM17"/>
    <mergeCell ref="AN17:BC17"/>
    <mergeCell ref="BD17:BM17"/>
    <mergeCell ref="BN17:CB17"/>
    <mergeCell ref="A18:D18"/>
    <mergeCell ref="E18:AM18"/>
    <mergeCell ref="AN18:BC18"/>
    <mergeCell ref="BD18:BM18"/>
    <mergeCell ref="BN18:CB18"/>
    <mergeCell ref="A13:D13"/>
    <mergeCell ref="E13:AM13"/>
    <mergeCell ref="AN13:BC13"/>
    <mergeCell ref="BD13:BM13"/>
    <mergeCell ref="BN13:CB13"/>
    <mergeCell ref="A38:D38"/>
    <mergeCell ref="BD38:BM38"/>
    <mergeCell ref="BN38:CB38"/>
    <mergeCell ref="A14:D14"/>
    <mergeCell ref="E14:AM14"/>
    <mergeCell ref="AN14:BC14"/>
    <mergeCell ref="BD14:BM14"/>
    <mergeCell ref="BN14:CB14"/>
    <mergeCell ref="E38:BC38"/>
    <mergeCell ref="A15:D15"/>
    <mergeCell ref="E15:AM15"/>
    <mergeCell ref="AN15:BC15"/>
    <mergeCell ref="BD15:BM15"/>
    <mergeCell ref="BN15:CB15"/>
    <mergeCell ref="A16:D16"/>
    <mergeCell ref="E16:AM16"/>
    <mergeCell ref="AN16:BC16"/>
    <mergeCell ref="BD16:BM16"/>
    <mergeCell ref="BN16:CB16"/>
    <mergeCell ref="A7:D7"/>
    <mergeCell ref="E7:AM7"/>
    <mergeCell ref="AN7:BC7"/>
    <mergeCell ref="BD7:BM7"/>
    <mergeCell ref="BN7:CB7"/>
    <mergeCell ref="A10:D10"/>
    <mergeCell ref="E10:AM10"/>
    <mergeCell ref="AN10:BC10"/>
    <mergeCell ref="BD10:BM10"/>
    <mergeCell ref="BN10:CB10"/>
    <mergeCell ref="BN8:CB8"/>
    <mergeCell ref="BD8:BM8"/>
    <mergeCell ref="AN8:BC8"/>
    <mergeCell ref="E8:AM8"/>
    <mergeCell ref="A8:D8"/>
    <mergeCell ref="A9:D9"/>
    <mergeCell ref="E9:AM9"/>
    <mergeCell ref="AN9:BC9"/>
    <mergeCell ref="BD9:BM9"/>
    <mergeCell ref="BN9:CB9"/>
    <mergeCell ref="A5:D5"/>
    <mergeCell ref="E5:AM5"/>
    <mergeCell ref="AN5:BC5"/>
    <mergeCell ref="BD5:BM5"/>
    <mergeCell ref="BN5:CB5"/>
    <mergeCell ref="A6:D6"/>
    <mergeCell ref="E6:AM6"/>
    <mergeCell ref="AN6:BC6"/>
    <mergeCell ref="A1:CB1"/>
    <mergeCell ref="A3:D3"/>
    <mergeCell ref="E3:AM3"/>
    <mergeCell ref="AN3:BC3"/>
    <mergeCell ref="BD3:BM3"/>
    <mergeCell ref="BN3:CB3"/>
    <mergeCell ref="A4:D4"/>
    <mergeCell ref="E4:AM4"/>
    <mergeCell ref="AN4:BC4"/>
    <mergeCell ref="BD4:BM4"/>
    <mergeCell ref="BN4:CB4"/>
    <mergeCell ref="BD6:BM6"/>
    <mergeCell ref="BN6:CB6"/>
    <mergeCell ref="A12:D12"/>
    <mergeCell ref="E12:AM12"/>
    <mergeCell ref="AN12:BC12"/>
    <mergeCell ref="BD12:BM12"/>
    <mergeCell ref="BN12:CB12"/>
    <mergeCell ref="A11:D11"/>
    <mergeCell ref="E11:AM11"/>
    <mergeCell ref="AN11:BC11"/>
    <mergeCell ref="BD11:BM11"/>
    <mergeCell ref="BN11:CB11"/>
  </mergeCells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дс 6</vt:lpstr>
      <vt:lpstr>Лист2</vt:lpstr>
      <vt:lpstr>Лист3</vt:lpstr>
      <vt:lpstr>Лист4</vt:lpstr>
      <vt:lpstr>Лист5</vt:lpstr>
      <vt:lpstr>Лист6</vt:lpstr>
      <vt:lpstr>Лист7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2025-03-31T16:52:29Z</dcterms:modified>
</cp:coreProperties>
</file>